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showInkAnnotation="0" codeName="ThisWorkbook" defaultThemeVersion="124226"/>
  <xr:revisionPtr revIDLastSave="0" documentId="13_ncr:1_{6D1763D9-5627-4064-BA54-D6DEE4C13CDA}" xr6:coauthVersionLast="47" xr6:coauthVersionMax="47" xr10:uidLastSave="{00000000-0000-0000-0000-000000000000}"/>
  <workbookProtection workbookAlgorithmName="SHA-512" workbookHashValue="fmoYAXH/6EZKIZHTCD9u8JtEqsB0jToZw1K+KALAhXqkQXW/SJIxhGJO4mHj22cfwGGD1JvI3QTip0RNP5xTOQ==" workbookSaltValue="RsfEYU/csK3eXDcb+x6Udg==" workbookSpinCount="100000" lockStructure="1"/>
  <bookViews>
    <workbookView xWindow="-108" yWindow="-108" windowWidth="23256" windowHeight="12576" xr2:uid="{00000000-000D-0000-FFFF-FFFF00000000}"/>
  </bookViews>
  <sheets>
    <sheet name="Form Instructions" sheetId="2" r:id="rId1"/>
    <sheet name="Ex A - 1 County" sheetId="26" r:id="rId2"/>
    <sheet name="Ex B - Multiple Counties" sheetId="27" r:id="rId3"/>
    <sheet name="Ex C - Air Travel" sheetId="28" r:id="rId4"/>
  </sheets>
  <definedNames>
    <definedName name="_xlnm.Print_Area" localSheetId="1">'Ex A - 1 County'!$A$1:$L$52</definedName>
    <definedName name="_xlnm.Print_Area" localSheetId="2">'Ex B - Multiple Counties'!$A$1:$L$52</definedName>
    <definedName name="_xlnm.Print_Area" localSheetId="3">'Ex C - Air Travel'!$A$1:$L$53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 i="27" l="1"/>
  <c r="L6" i="26"/>
  <c r="H29" i="26"/>
  <c r="H30" i="26"/>
  <c r="H31" i="26"/>
  <c r="H32" i="26"/>
  <c r="H33" i="26"/>
  <c r="L6" i="28"/>
  <c r="H14" i="28"/>
  <c r="H13" i="28"/>
  <c r="H12" i="28"/>
  <c r="L11" i="28" s="1"/>
  <c r="H11" i="28"/>
  <c r="H10" i="28"/>
  <c r="H33" i="28"/>
  <c r="G33" i="28"/>
  <c r="H32" i="28"/>
  <c r="G32" i="28"/>
  <c r="H31" i="28"/>
  <c r="G31" i="28"/>
  <c r="H32" i="27"/>
  <c r="H33" i="27"/>
  <c r="G33" i="27"/>
  <c r="G32" i="27"/>
  <c r="G30" i="27"/>
  <c r="H30" i="27" s="1"/>
  <c r="E33" i="28"/>
  <c r="E32" i="28"/>
  <c r="E31" i="28"/>
  <c r="E30" i="28"/>
  <c r="G30" i="28"/>
  <c r="H30" i="28"/>
  <c r="E29" i="28"/>
  <c r="G29" i="28" s="1"/>
  <c r="H29" i="28" s="1"/>
  <c r="E33" i="27"/>
  <c r="E32" i="27"/>
  <c r="E31" i="27"/>
  <c r="G31" i="27" s="1"/>
  <c r="H31" i="27" s="1"/>
  <c r="E30" i="27"/>
  <c r="E33" i="26"/>
  <c r="E32" i="26"/>
  <c r="E31" i="26"/>
  <c r="E30" i="26"/>
  <c r="E29" i="26"/>
  <c r="E14" i="28"/>
  <c r="E13" i="28"/>
  <c r="E12" i="28"/>
  <c r="E11" i="28"/>
  <c r="E10" i="28"/>
  <c r="E14" i="27"/>
  <c r="E13" i="27"/>
  <c r="E12" i="27"/>
  <c r="E11" i="27"/>
  <c r="E10" i="27"/>
  <c r="E14" i="26"/>
  <c r="E13" i="26"/>
  <c r="E12" i="26"/>
  <c r="E11" i="26"/>
  <c r="H23" i="28"/>
  <c r="H22" i="28"/>
  <c r="H21" i="28"/>
  <c r="H20" i="28"/>
  <c r="H19" i="28"/>
  <c r="H24" i="27"/>
  <c r="H23" i="27"/>
  <c r="H22" i="27"/>
  <c r="H21" i="27"/>
  <c r="H20" i="27"/>
  <c r="H19" i="27"/>
  <c r="H14" i="26"/>
  <c r="H13" i="26"/>
  <c r="H12" i="26"/>
  <c r="H11" i="26"/>
  <c r="H10" i="26"/>
  <c r="G33" i="26"/>
  <c r="G32" i="26"/>
  <c r="G31" i="26"/>
  <c r="G30" i="26"/>
  <c r="G29" i="26"/>
  <c r="K48" i="28"/>
  <c r="K47" i="28"/>
  <c r="K46" i="28"/>
  <c r="K45" i="28"/>
  <c r="H43" i="28"/>
  <c r="K47" i="27"/>
  <c r="K46" i="27"/>
  <c r="K45" i="27"/>
  <c r="K44" i="27"/>
  <c r="H42" i="27"/>
  <c r="L47" i="27" s="1"/>
  <c r="H14" i="27"/>
  <c r="H13" i="27"/>
  <c r="H12" i="27"/>
  <c r="H11" i="27"/>
  <c r="H10" i="27"/>
  <c r="K47" i="26"/>
  <c r="K46" i="26"/>
  <c r="K45" i="26"/>
  <c r="K44" i="26"/>
  <c r="H42" i="26"/>
  <c r="L47" i="26" s="1"/>
  <c r="H23" i="26"/>
  <c r="H22" i="26"/>
  <c r="H21" i="26"/>
  <c r="H20" i="26"/>
  <c r="H19" i="26"/>
  <c r="H34" i="26" l="1"/>
  <c r="L46" i="26" s="1"/>
  <c r="H24" i="28"/>
  <c r="L46" i="28" s="1"/>
  <c r="H25" i="27"/>
  <c r="L45" i="27" s="1"/>
  <c r="L48" i="28"/>
  <c r="H15" i="28"/>
  <c r="L45" i="28" s="1"/>
  <c r="H34" i="28"/>
  <c r="L47" i="28" s="1"/>
  <c r="L49" i="28" s="1"/>
  <c r="H34" i="27"/>
  <c r="L46" i="27" s="1"/>
  <c r="H15" i="27"/>
  <c r="L44" i="27" s="1"/>
  <c r="H24" i="26"/>
  <c r="H15" i="26"/>
  <c r="L45" i="26" l="1"/>
  <c r="L48" i="26" s="1"/>
  <c r="L48" i="27"/>
  <c r="L44" i="26"/>
</calcChain>
</file>

<file path=xl/sharedStrings.xml><?xml version="1.0" encoding="utf-8"?>
<sst xmlns="http://schemas.openxmlformats.org/spreadsheetml/2006/main" count="389" uniqueCount="131">
  <si>
    <t>Address:</t>
  </si>
  <si>
    <t xml:space="preserve">Name (&amp; Business Name): </t>
  </si>
  <si>
    <t>OJD Vendor #:</t>
  </si>
  <si>
    <t>City:</t>
  </si>
  <si>
    <t>State:</t>
  </si>
  <si>
    <t>Zip Code:</t>
  </si>
  <si>
    <t>Date:</t>
  </si>
  <si>
    <t>Date</t>
  </si>
  <si>
    <t>County</t>
  </si>
  <si>
    <t>Actual Hours</t>
  </si>
  <si>
    <t>Cancelled Date/Time</t>
  </si>
  <si>
    <t>City From</t>
  </si>
  <si>
    <t>City To</t>
  </si>
  <si>
    <t>Miles</t>
  </si>
  <si>
    <t>END 
Time</t>
  </si>
  <si>
    <t>CRB 
(Y/N)</t>
  </si>
  <si>
    <t>x 1.2 / 60</t>
  </si>
  <si>
    <t>$</t>
  </si>
  <si>
    <t>Amount</t>
  </si>
  <si>
    <t>PCA</t>
  </si>
  <si>
    <t xml:space="preserve">Total Billable Interpreting Fee: </t>
  </si>
  <si>
    <t>Billable 
Travel Fee</t>
  </si>
  <si>
    <t>Preauthorized Mileage</t>
  </si>
  <si>
    <t>START 
Time</t>
  </si>
  <si>
    <t xml:space="preserve">Total Preauthorized Mileage: </t>
  </si>
  <si>
    <t xml:space="preserve">Total Preauthorized Travel Fee: </t>
  </si>
  <si>
    <t>Interpreting Time and Billable Fee</t>
  </si>
  <si>
    <t xml:space="preserve">TOTAL PAYMENT:  </t>
  </si>
  <si>
    <t>TOTAL PAYMENT TO INTERPRETER</t>
  </si>
  <si>
    <t>Description: Mileage</t>
  </si>
  <si>
    <t>Description: Interpreting</t>
  </si>
  <si>
    <t>Billable 
Hours</t>
  </si>
  <si>
    <t>For OJD Use Only</t>
  </si>
  <si>
    <t>For Court Interpreter Services / OJD Use Only</t>
  </si>
  <si>
    <t>Billable 
Mileage</t>
  </si>
  <si>
    <t xml:space="preserve">Interpreting Rate: </t>
  </si>
  <si>
    <t xml:space="preserve">Rate: </t>
  </si>
  <si>
    <t>(submit receipts)</t>
  </si>
  <si>
    <t>(OJD Only) VP# ____________________</t>
  </si>
  <si>
    <t>1234 N Main Street</t>
  </si>
  <si>
    <t>OR</t>
  </si>
  <si>
    <t>Hubbard</t>
  </si>
  <si>
    <t>Clackamas</t>
  </si>
  <si>
    <t>N</t>
  </si>
  <si>
    <t>Oregon City</t>
  </si>
  <si>
    <t>Washington</t>
  </si>
  <si>
    <t>Round Trip Y/N</t>
  </si>
  <si>
    <t>Y</t>
  </si>
  <si>
    <t>McMinnville</t>
  </si>
  <si>
    <t>Linn</t>
  </si>
  <si>
    <t>Polk</t>
  </si>
  <si>
    <t>Yamhill</t>
  </si>
  <si>
    <t>Dallas</t>
  </si>
  <si>
    <t>Hillsboro</t>
  </si>
  <si>
    <t>WA</t>
  </si>
  <si>
    <t>Multnomah</t>
  </si>
  <si>
    <t>Airport Parking</t>
  </si>
  <si>
    <t>TriMet</t>
  </si>
  <si>
    <t>Preaudited By &amp; Date:</t>
  </si>
  <si>
    <t>Approved for Pmt &amp; Date:</t>
  </si>
  <si>
    <t>Jane Doe DBA Example Interpreting Services, LLC</t>
  </si>
  <si>
    <t>Check if New Address:</t>
  </si>
  <si>
    <t>Signature of Court Interpreter:</t>
  </si>
  <si>
    <t>Other Preauthorized Items</t>
  </si>
  <si>
    <t xml:space="preserve">Total Other Preauthorized Items: </t>
  </si>
  <si>
    <t>Expense Type (TriMet, Parking, Per Diem, Air Travel Fee, etc.)</t>
  </si>
  <si>
    <t>Preauthorized Travel Fee (Ground)</t>
  </si>
  <si>
    <t>y</t>
  </si>
  <si>
    <t>1/22/13 8:30 AM</t>
  </si>
  <si>
    <t>Albany</t>
  </si>
  <si>
    <t xml:space="preserve">Total Other Preauthorized Expenses: </t>
  </si>
  <si>
    <t>Kent</t>
  </si>
  <si>
    <t>Kent, WA</t>
  </si>
  <si>
    <t>SEA-TAC</t>
  </si>
  <si>
    <t>1/22-24/13</t>
  </si>
  <si>
    <t>Billable
Amount</t>
  </si>
  <si>
    <t>Billable 
Amount</t>
  </si>
  <si>
    <t>Per Diem: 1/22 $15 + 1/23 $30 + 1/24 $30</t>
  </si>
  <si>
    <t>Air Travel: 1 hr + 1 hr flight + 1 hr = 3 hrs X $20 rate</t>
  </si>
  <si>
    <t xml:space="preserve">Travel Rate: </t>
  </si>
  <si>
    <t xml:space="preserve">Mileage Rate: </t>
  </si>
  <si>
    <t xml:space="preserve">Mileaege Rate: </t>
  </si>
  <si>
    <t>Jane Doe</t>
  </si>
  <si>
    <t>Billable
Travel Time</t>
  </si>
  <si>
    <r>
      <t xml:space="preserve">I, the undersigned, personally provided the interpreting services as stated in this billing statement for the Oregon Judicial Department.  I did not and shall not bill for or accept payment from any other party, including any other state government body of the State of Oregon for the services and expenses billed here, except as allowed under section C.8 of the OJD Payment Protocols for Court Interpreters Paid from Mandated Payments. </t>
    </r>
    <r>
      <rPr>
        <sz val="10"/>
        <rFont val="Calibri"/>
        <family val="2"/>
      </rPr>
      <t xml:space="preserve">By signing or typing my name below, </t>
    </r>
    <r>
      <rPr>
        <sz val="10"/>
        <color indexed="8"/>
        <rFont val="Calibri"/>
        <family val="2"/>
      </rPr>
      <t>I certify the information on this statement is true and accurate.</t>
    </r>
  </si>
  <si>
    <t>1/23 @ 9:35 AM</t>
  </si>
  <si>
    <t>OJD *COURT LANGUAGE ACCESS SERVICES*  INTERPRETER BILLING STATEMENT</t>
  </si>
  <si>
    <t>Language: Spanish</t>
  </si>
  <si>
    <t>Language: Laotian</t>
  </si>
  <si>
    <t>Divided by 50</t>
  </si>
  <si>
    <t>Less Travel 
During Block</t>
  </si>
  <si>
    <t>Total Miles</t>
  </si>
  <si>
    <t xml:space="preserve"> / 50</t>
  </si>
  <si>
    <t>Total Travel
Time</t>
  </si>
  <si>
    <t xml:space="preserve">(OJD Only) AOBJ: </t>
  </si>
  <si>
    <t>Total Travel Time</t>
  </si>
  <si>
    <t>Less Travel During Block</t>
  </si>
  <si>
    <t>Description: Travel</t>
  </si>
  <si>
    <t>OJD CLAS Interpreter Billing Statement Instructions</t>
  </si>
  <si>
    <t xml:space="preserve">General 
Instructions:  </t>
  </si>
  <si>
    <t>▪  Interpreters working in the Oregon Courts shall follow the Oregon Judicial Department (OJD)
Payment Protocols for Contract Court Interpreters.  A link is provided below.  Parts of the Payment Protocols are repeated in these instructions for your convenience.  If these instructions conflict with the Payment Protocols, the Payment Protocols will be followed.
▪  Please use a separate line for each assigned block AND each county - for all sections.  
▪  Billing Statements must be signed by the Court Interpreter, or they will be returned for completion.  
▪  OJD expects to issue payment within 30 days of receiving a correct Billing Statement.  
▪  Billing Statements must be filled out completely and correctly.  Corrections to a Billing Statement may delay payment past 30 days.  If you have questions about completing your Billing Statement, please contact Court Interpreter Services (contact info below).
▪  If you are registered for electronic deposit, your payment will be deposited into your account.</t>
  </si>
  <si>
    <t>Link to Payment Protocols:</t>
  </si>
  <si>
    <t>Oregon Judicial Department (OJD) Payment Protocols for Contract Court Interpreters</t>
  </si>
  <si>
    <t xml:space="preserve">Name 
(&amp; Business Name):   </t>
  </si>
  <si>
    <t>▪  Enter your name.  If you are providing interpreting services under a business name, please enter both names as  Your Name DBA Business Name.    (DBA means "doing business as.")</t>
  </si>
  <si>
    <t xml:space="preserve">OJD Vendor #:  </t>
  </si>
  <si>
    <t xml:space="preserve">Language:  </t>
  </si>
  <si>
    <t>▪  Please list services for only one language per billing statement.</t>
  </si>
  <si>
    <t>Address &amp; 
New Address:</t>
  </si>
  <si>
    <t>▪  Enter the address your check or other communications should be mailed to.
▪  If your address has changed, mark the box for Check if New Address to avoid a payment delay.</t>
  </si>
  <si>
    <t>Interpreting Time and Billable Fee:</t>
  </si>
  <si>
    <t>▪  Round Billable Hours up to the nearest 15 minutes or 0.25 hours.
▪  Travel during an interpreting block is not billable.  
▪  Travel for an officially released interpreter who begins travel within a 2 hour block or less will be paid in full.
▪  CRB Y/N:  If the interpreting was for a Citizen Review Board, enter Y for yes.  Otherwise, enter N for no.</t>
  </si>
  <si>
    <t>Preauthorized Mileage:</t>
  </si>
  <si>
    <t>▪  Will be paid to interpreters for travel outside their city of residence. 
▪  Mileage is calculated from city to city using the current OJD - CLAS Mileage Chart.  
▪  For cities not included on the DAS chart, mileage is calculated using Google Maps, city to city.  
▪  Round Trip Y/N:  If the miles listed are for travel to and from the assigned block, enter Y for yes.  Otherwise, enter N for no.</t>
  </si>
  <si>
    <t>Link to Oregon DAS Mileage Chart:</t>
  </si>
  <si>
    <t>OJD - CLAS Mileage Chart</t>
  </si>
  <si>
    <t>Preauthorized 
Ground Travel:</t>
  </si>
  <si>
    <t>Other Preauthorized Items:</t>
  </si>
  <si>
    <t>▪  Interpreters must receive preauthorization to bill for these items.  Items to list in this section:  TriMet, Per Diem, Travel Flat Fee, Air Travel, Air Travel Flat Fee, Rental Car, and items that do not fit in other sections.  Please show your calculations. 
▪  Please submit expense receipts taped to a separate piece of paper, or receipts may be faxed or emailed.  Receipts for meals or TriMet are not required.
▪  Air Travel:  Enter the amount preauthorized for your time for air travel in this section. Please enter a description of: "Air Travel:  __ hours x $__ rate" or "Air Travel Flat Fee."</t>
  </si>
  <si>
    <t>Cancellation 
Information:</t>
  </si>
  <si>
    <t xml:space="preserve">▪  OJD will pay for:  1) a block cancelled after 8am (PST) two judicial days prior to the day of the block, and 2) accrued travel and per diem. 
▪  Interpreter must remain on standby during the cancelled block in order to bill the OJD, unless officially released by the OJD Interpreter Scheduler.
▪  For multiple day assignments, OJD will pay for blocks for the days that fall within the two judicial days prior to the day of the block, per the OJD Payment Protocols. </t>
  </si>
  <si>
    <t>Submit Billing Statement:</t>
  </si>
  <si>
    <t>Please submit by one method only to avoid duplicates:
By Mail:                                                        By Fax:                                   By Email:
Court Language Access Services      (503) 961-0525                    Court.Interpreter.Program@ojd.state.or.us 
1163 State Street 
Salem OR 97301</t>
  </si>
  <si>
    <t>Questions?:</t>
  </si>
  <si>
    <t>Call (503) 986-7021</t>
  </si>
  <si>
    <t>Website:</t>
  </si>
  <si>
    <t>Court Interpreting Policies, Laws, and Procedures</t>
  </si>
  <si>
    <t xml:space="preserve"> Will be paid to interpreters when miles traveled one way are 40 miles or greater.  
▪  Travel Time Formula:  Number of miles /50 x Travel Rate (1/2 of Interpreting Rate).
▪  Travel during an interpreting block is not billable.  
▪  Travel During Block:  Enter the time traveled during an assigned block. Round down to the nearest 15 minutes or 0.25 hours.  (28 minutes should be entered as 0.25, or 30 minutes should be entered as 0.50.)
▪  Travel for an officially released certified interpreter who begins travel within a 2 hour block or less will be paid in full.
▪  Round Trip Y/N:  If the miles listed are for travel to and from the assigned block, enter Y for yes.  Otherwise, enter N for no.</t>
  </si>
  <si>
    <t xml:space="preserve">▪  This is a vendor number assigned by the State of Oregon.  This is not your SSN or a Taxpayer ID #.
▪  If your check will be payable to your business name, the OJD Vendor # should match that name.
▪  If you have questions about your vendor number, contact Court Language Access Services. </t>
  </si>
  <si>
    <t>Project 350000/06</t>
  </si>
  <si>
    <t>Revised: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</si>
</sst>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4" formatCode="_(&quot;$&quot;* #,##0.00_);_(&quot;$&quot;* \(#,##0.00\);_(&quot;$&quot;* &quot;-&quot;??_);_(@_)"/>
    <numFmt numFmtId="43" formatCode="_(* #,##0.00_);_(* \(#,##0.00\);_(* &quot;-&quot;??_);_(@_)"/>
    <numFmt numFmtId="164" formatCode="[$-409]h:mm\ AM/PM;@"/>
    <numFmt numFmtId="165" formatCode="_(&quot;$&quot;* #,##0.000_);_(&quot;$&quot;* \(#,##0.000\);_(&quot;$&quot;* &quot;-&quot;??_);_(@_)"/>
  </numFmts>
  <fonts count="22" x14ac:knownFonts="1">
    <font>
      <sz val="11"/>
      <color theme="1"/>
      <name val="Calibri"/>
      <family val="2"/>
      <scheme val="minor"/>
    </font>
    <font>
      <b/>
      <sz val="11"/>
      <color indexed="8"/>
      <name val="Calibri"/>
      <family val="2"/>
    </font>
    <font>
      <sz val="10"/>
      <color indexed="8"/>
      <name val="Calibri"/>
      <family val="2"/>
    </font>
    <font>
      <sz val="10"/>
      <name val="Calibri"/>
      <family val="2"/>
    </font>
    <font>
      <sz val="11"/>
      <color theme="1"/>
      <name val="Calibri"/>
      <family val="2"/>
      <scheme val="minor"/>
    </font>
    <font>
      <b/>
      <sz val="11"/>
      <color theme="1"/>
      <name val="Calibri"/>
      <family val="2"/>
      <scheme val="minor"/>
    </font>
    <font>
      <sz val="10"/>
      <color theme="1"/>
      <name val="Calibri"/>
      <family val="2"/>
      <scheme val="minor"/>
    </font>
    <font>
      <i/>
      <sz val="11"/>
      <color theme="1"/>
      <name val="Calibri"/>
      <family val="2"/>
      <scheme val="minor"/>
    </font>
    <font>
      <b/>
      <i/>
      <sz val="12"/>
      <color theme="1"/>
      <name val="Calibri"/>
      <family val="2"/>
      <scheme val="minor"/>
    </font>
    <font>
      <b/>
      <sz val="12"/>
      <color theme="1"/>
      <name val="Calibri"/>
      <family val="2"/>
      <scheme val="minor"/>
    </font>
    <font>
      <b/>
      <sz val="14"/>
      <color theme="1"/>
      <name val="Calibri"/>
      <family val="2"/>
      <scheme val="minor"/>
    </font>
    <font>
      <sz val="14"/>
      <color theme="1"/>
      <name val="Calibri"/>
      <family val="2"/>
      <scheme val="minor"/>
    </font>
    <font>
      <sz val="12"/>
      <color theme="1"/>
      <name val="Calibri"/>
      <family val="2"/>
      <scheme val="minor"/>
    </font>
    <font>
      <sz val="9"/>
      <color theme="1"/>
      <name val="Calibri"/>
      <family val="2"/>
      <scheme val="minor"/>
    </font>
    <font>
      <sz val="12"/>
      <color theme="1"/>
      <name val="Comic Sans MS"/>
      <family val="4"/>
    </font>
    <font>
      <sz val="8"/>
      <color theme="1"/>
      <name val="Calibri"/>
      <family val="2"/>
      <scheme val="minor"/>
    </font>
    <font>
      <b/>
      <i/>
      <sz val="14"/>
      <color rgb="FF0000FF"/>
      <name val="Cambria"/>
      <family val="1"/>
      <scheme val="major"/>
    </font>
    <font>
      <b/>
      <i/>
      <sz val="14"/>
      <color rgb="FF0000FF"/>
      <name val="Calibri"/>
      <family val="2"/>
      <scheme val="minor"/>
    </font>
    <font>
      <sz val="10"/>
      <name val="Calibri"/>
      <family val="2"/>
      <scheme val="minor"/>
    </font>
    <font>
      <sz val="8"/>
      <name val="Calibri"/>
      <family val="2"/>
      <scheme val="minor"/>
    </font>
    <font>
      <b/>
      <sz val="20"/>
      <color theme="1"/>
      <name val="Calibri"/>
      <family val="2"/>
      <scheme val="minor"/>
    </font>
    <font>
      <u/>
      <sz val="11"/>
      <color theme="10"/>
      <name val="Calibri"/>
      <family val="2"/>
      <scheme val="minor"/>
    </font>
  </fonts>
  <fills count="3">
    <fill>
      <patternFill patternType="none"/>
    </fill>
    <fill>
      <patternFill patternType="gray125"/>
    </fill>
    <fill>
      <patternFill patternType="solid">
        <fgColor theme="2" tint="-9.9978637043366805E-2"/>
        <bgColor indexed="64"/>
      </patternFill>
    </fill>
  </fills>
  <borders count="53">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s>
  <cellStyleXfs count="4">
    <xf numFmtId="0" fontId="0" fillId="0" borderId="0"/>
    <xf numFmtId="43" fontId="4" fillId="0" borderId="0" applyFont="0" applyFill="0" applyBorder="0" applyAlignment="0" applyProtection="0"/>
    <xf numFmtId="44" fontId="4" fillId="0" borderId="0" applyFont="0" applyFill="0" applyBorder="0" applyAlignment="0" applyProtection="0"/>
    <xf numFmtId="0" fontId="21" fillId="0" borderId="0" applyNumberFormat="0" applyFill="0" applyBorder="0" applyAlignment="0" applyProtection="0"/>
  </cellStyleXfs>
  <cellXfs count="251">
    <xf numFmtId="0" fontId="0" fillId="0" borderId="0" xfId="0"/>
    <xf numFmtId="0" fontId="6" fillId="0" borderId="0" xfId="0" applyFont="1"/>
    <xf numFmtId="0" fontId="6" fillId="0" borderId="0" xfId="0" applyFont="1" applyAlignment="1">
      <alignment wrapText="1"/>
    </xf>
    <xf numFmtId="0" fontId="6" fillId="0" borderId="0" xfId="0" applyFont="1" applyBorder="1"/>
    <xf numFmtId="0" fontId="6" fillId="0" borderId="2" xfId="0" applyFont="1" applyBorder="1"/>
    <xf numFmtId="0" fontId="0" fillId="0" borderId="2" xfId="0" applyFont="1" applyBorder="1"/>
    <xf numFmtId="0" fontId="0" fillId="0" borderId="2" xfId="0" applyFont="1" applyBorder="1" applyAlignment="1">
      <alignment horizontal="right"/>
    </xf>
    <xf numFmtId="0" fontId="10" fillId="0" borderId="2" xfId="0" applyFont="1" applyBorder="1"/>
    <xf numFmtId="0" fontId="11" fillId="0" borderId="2" xfId="0" applyFont="1" applyBorder="1"/>
    <xf numFmtId="44" fontId="12" fillId="0" borderId="24" xfId="2" applyFont="1" applyBorder="1" applyProtection="1"/>
    <xf numFmtId="44" fontId="12" fillId="0" borderId="20" xfId="2" applyFont="1" applyBorder="1" applyProtection="1"/>
    <xf numFmtId="44" fontId="12" fillId="0" borderId="27" xfId="2" applyFont="1" applyBorder="1" applyProtection="1"/>
    <xf numFmtId="44" fontId="9" fillId="0" borderId="13" xfId="2" applyFont="1" applyBorder="1" applyProtection="1"/>
    <xf numFmtId="44" fontId="12" fillId="0" borderId="24" xfId="2" applyFont="1" applyBorder="1" applyAlignment="1" applyProtection="1">
      <alignment horizontal="left"/>
    </xf>
    <xf numFmtId="44" fontId="12" fillId="0" borderId="20" xfId="2" applyFont="1" applyBorder="1" applyAlignment="1" applyProtection="1">
      <alignment horizontal="left"/>
    </xf>
    <xf numFmtId="44" fontId="12" fillId="0" borderId="27" xfId="2" applyFont="1" applyBorder="1" applyAlignment="1" applyProtection="1">
      <alignment horizontal="left"/>
    </xf>
    <xf numFmtId="44" fontId="12" fillId="0" borderId="24" xfId="2" applyFont="1" applyFill="1" applyBorder="1" applyProtection="1"/>
    <xf numFmtId="44" fontId="12" fillId="0" borderId="20" xfId="2" applyFont="1" applyFill="1" applyBorder="1" applyProtection="1"/>
    <xf numFmtId="44" fontId="12" fillId="0" borderId="27" xfId="2" applyFont="1" applyFill="1" applyBorder="1" applyProtection="1"/>
    <xf numFmtId="44" fontId="12" fillId="0" borderId="39" xfId="0" applyNumberFormat="1" applyFont="1" applyFill="1" applyBorder="1" applyProtection="1"/>
    <xf numFmtId="44" fontId="12" fillId="0" borderId="20" xfId="0" applyNumberFormat="1" applyFont="1" applyFill="1" applyBorder="1" applyProtection="1"/>
    <xf numFmtId="44" fontId="12" fillId="0" borderId="27" xfId="0" applyNumberFormat="1" applyFont="1" applyFill="1" applyBorder="1" applyProtection="1"/>
    <xf numFmtId="2" fontId="12" fillId="0" borderId="39" xfId="0" applyNumberFormat="1" applyFont="1" applyFill="1" applyBorder="1" applyAlignment="1" applyProtection="1">
      <alignment horizontal="center" vertical="center"/>
    </xf>
    <xf numFmtId="2" fontId="12" fillId="0" borderId="20" xfId="0" applyNumberFormat="1" applyFont="1" applyFill="1" applyBorder="1" applyAlignment="1" applyProtection="1">
      <alignment horizontal="center" vertical="center"/>
    </xf>
    <xf numFmtId="2" fontId="12" fillId="0" borderId="27" xfId="0" applyNumberFormat="1" applyFont="1" applyFill="1" applyBorder="1" applyAlignment="1" applyProtection="1">
      <alignment horizontal="center" vertical="center"/>
    </xf>
    <xf numFmtId="2" fontId="12" fillId="0" borderId="39" xfId="0" applyNumberFormat="1" applyFont="1" applyBorder="1" applyAlignment="1" applyProtection="1">
      <alignment horizontal="center" vertical="center"/>
    </xf>
    <xf numFmtId="2" fontId="12" fillId="0" borderId="20" xfId="0" applyNumberFormat="1" applyFont="1" applyBorder="1" applyAlignment="1" applyProtection="1">
      <alignment horizontal="center" vertical="center"/>
    </xf>
    <xf numFmtId="2" fontId="12" fillId="0" borderId="27" xfId="0" applyNumberFormat="1" applyFont="1" applyBorder="1" applyAlignment="1" applyProtection="1">
      <alignment horizontal="center" vertical="center"/>
    </xf>
    <xf numFmtId="39" fontId="12" fillId="0" borderId="24" xfId="1" applyNumberFormat="1" applyFont="1" applyFill="1" applyBorder="1" applyAlignment="1" applyProtection="1">
      <alignment horizontal="center"/>
    </xf>
    <xf numFmtId="39" fontId="12" fillId="0" borderId="20" xfId="1" applyNumberFormat="1" applyFont="1" applyFill="1" applyBorder="1" applyAlignment="1" applyProtection="1">
      <alignment horizontal="center"/>
    </xf>
    <xf numFmtId="39" fontId="12" fillId="0" borderId="27" xfId="1" applyNumberFormat="1" applyFont="1" applyFill="1" applyBorder="1" applyAlignment="1" applyProtection="1">
      <alignment horizontal="center"/>
    </xf>
    <xf numFmtId="44" fontId="12" fillId="0" borderId="24" xfId="2" applyFont="1" applyFill="1" applyBorder="1" applyAlignment="1" applyProtection="1">
      <alignment horizontal="left"/>
    </xf>
    <xf numFmtId="44" fontId="12" fillId="0" borderId="20" xfId="2" applyFont="1" applyFill="1" applyBorder="1" applyAlignment="1" applyProtection="1">
      <alignment horizontal="left"/>
    </xf>
    <xf numFmtId="44" fontId="12" fillId="0" borderId="27" xfId="2" applyFont="1" applyFill="1" applyBorder="1" applyAlignment="1" applyProtection="1">
      <alignment horizontal="left"/>
    </xf>
    <xf numFmtId="0" fontId="12" fillId="0" borderId="39" xfId="0" applyFont="1" applyBorder="1" applyAlignment="1" applyProtection="1">
      <alignment horizontal="center"/>
    </xf>
    <xf numFmtId="0" fontId="6" fillId="0" borderId="0" xfId="0" applyFont="1" applyProtection="1"/>
    <xf numFmtId="0" fontId="6" fillId="0" borderId="0" xfId="0" applyFont="1" applyBorder="1" applyProtection="1"/>
    <xf numFmtId="0" fontId="0" fillId="0" borderId="2" xfId="0" applyFont="1" applyBorder="1" applyProtection="1"/>
    <xf numFmtId="0" fontId="10" fillId="0" borderId="2" xfId="0" applyFont="1" applyBorder="1" applyProtection="1"/>
    <xf numFmtId="0" fontId="11" fillId="0" borderId="2" xfId="0" applyFont="1" applyBorder="1" applyProtection="1"/>
    <xf numFmtId="0" fontId="6" fillId="0" borderId="2" xfId="0" applyFont="1" applyBorder="1" applyProtection="1"/>
    <xf numFmtId="0" fontId="0" fillId="0" borderId="2" xfId="0" applyFont="1" applyBorder="1" applyAlignment="1" applyProtection="1">
      <alignment horizontal="right"/>
    </xf>
    <xf numFmtId="0" fontId="9" fillId="0" borderId="2" xfId="0" applyFont="1" applyBorder="1" applyProtection="1"/>
    <xf numFmtId="0" fontId="0" fillId="0" borderId="2" xfId="0" applyFont="1" applyBorder="1" applyAlignment="1" applyProtection="1">
      <alignment horizontal="left"/>
    </xf>
    <xf numFmtId="0" fontId="0" fillId="0" borderId="1" xfId="0" applyFont="1" applyBorder="1" applyAlignment="1" applyProtection="1">
      <alignment horizontal="right"/>
    </xf>
    <xf numFmtId="0" fontId="5" fillId="0" borderId="0" xfId="0" applyFont="1" applyBorder="1" applyAlignment="1" applyProtection="1"/>
    <xf numFmtId="0" fontId="5" fillId="0" borderId="0" xfId="0" applyFont="1" applyBorder="1" applyAlignment="1" applyProtection="1">
      <alignment horizontal="right"/>
    </xf>
    <xf numFmtId="44" fontId="12" fillId="0" borderId="14" xfId="2" applyFont="1" applyBorder="1" applyAlignment="1" applyProtection="1">
      <alignment horizontal="left"/>
    </xf>
    <xf numFmtId="0" fontId="6" fillId="0" borderId="15" xfId="0" applyFont="1" applyBorder="1" applyAlignment="1" applyProtection="1">
      <alignment horizontal="center" vertical="center" wrapText="1"/>
    </xf>
    <xf numFmtId="0" fontId="6" fillId="0" borderId="0" xfId="0" applyFont="1" applyAlignment="1" applyProtection="1">
      <alignment wrapText="1"/>
    </xf>
    <xf numFmtId="0" fontId="6" fillId="0" borderId="20" xfId="0" applyFont="1" applyFill="1" applyBorder="1" applyAlignment="1" applyProtection="1">
      <alignment horizontal="center" wrapText="1"/>
    </xf>
    <xf numFmtId="164" fontId="12" fillId="0" borderId="24" xfId="0" applyNumberFormat="1" applyFont="1" applyBorder="1" applyAlignment="1" applyProtection="1">
      <alignment horizontal="center"/>
    </xf>
    <xf numFmtId="2" fontId="12" fillId="0" borderId="24" xfId="0" applyNumberFormat="1" applyFont="1" applyBorder="1" applyAlignment="1" applyProtection="1">
      <alignment horizontal="center"/>
    </xf>
    <xf numFmtId="0" fontId="12" fillId="0" borderId="29" xfId="0" applyFont="1" applyBorder="1" applyAlignment="1" applyProtection="1">
      <alignment horizontal="center"/>
    </xf>
    <xf numFmtId="0" fontId="14" fillId="0" borderId="20" xfId="0" applyNumberFormat="1" applyFont="1" applyFill="1" applyBorder="1" applyAlignment="1" applyProtection="1">
      <alignment horizontal="right"/>
    </xf>
    <xf numFmtId="44" fontId="14" fillId="0" borderId="20" xfId="0" applyNumberFormat="1" applyFont="1" applyFill="1" applyBorder="1" applyAlignment="1" applyProtection="1">
      <alignment horizontal="left"/>
    </xf>
    <xf numFmtId="164" fontId="12" fillId="0" borderId="20" xfId="0" applyNumberFormat="1" applyFont="1" applyBorder="1" applyAlignment="1" applyProtection="1">
      <alignment horizontal="center"/>
    </xf>
    <xf numFmtId="2" fontId="12" fillId="0" borderId="20" xfId="0" applyNumberFormat="1" applyFont="1" applyBorder="1" applyAlignment="1" applyProtection="1">
      <alignment horizontal="center"/>
    </xf>
    <xf numFmtId="0" fontId="12" fillId="0" borderId="31" xfId="0" applyFont="1" applyBorder="1" applyAlignment="1" applyProtection="1">
      <alignment horizontal="center"/>
    </xf>
    <xf numFmtId="164" fontId="12" fillId="0" borderId="27" xfId="0" applyNumberFormat="1" applyFont="1" applyBorder="1" applyAlignment="1" applyProtection="1">
      <alignment horizontal="center"/>
    </xf>
    <xf numFmtId="2" fontId="12" fillId="0" borderId="27" xfId="0" applyNumberFormat="1" applyFont="1" applyBorder="1" applyAlignment="1" applyProtection="1">
      <alignment horizontal="center"/>
    </xf>
    <xf numFmtId="0" fontId="12" fillId="0" borderId="12" xfId="0" applyFont="1" applyBorder="1" applyAlignment="1" applyProtection="1">
      <alignment horizontal="center"/>
    </xf>
    <xf numFmtId="0" fontId="0" fillId="0" borderId="21" xfId="0" applyFont="1" applyFill="1" applyBorder="1" applyProtection="1"/>
    <xf numFmtId="0" fontId="6" fillId="0" borderId="22" xfId="0" applyFont="1" applyFill="1" applyBorder="1" applyProtection="1"/>
    <xf numFmtId="0" fontId="6" fillId="0" borderId="21" xfId="0" applyFont="1" applyFill="1" applyBorder="1" applyAlignment="1" applyProtection="1">
      <alignment horizontal="right"/>
    </xf>
    <xf numFmtId="165" fontId="12" fillId="0" borderId="32" xfId="2" applyNumberFormat="1" applyFont="1" applyBorder="1" applyAlignment="1" applyProtection="1">
      <alignment horizontal="left"/>
    </xf>
    <xf numFmtId="0" fontId="6" fillId="0" borderId="21" xfId="0" applyFont="1" applyFill="1" applyBorder="1" applyProtection="1"/>
    <xf numFmtId="0" fontId="6" fillId="0" borderId="16" xfId="0" applyFont="1" applyBorder="1" applyAlignment="1" applyProtection="1">
      <alignment horizontal="center" vertical="center"/>
    </xf>
    <xf numFmtId="0" fontId="13" fillId="0" borderId="15" xfId="0" applyFont="1" applyBorder="1" applyAlignment="1" applyProtection="1">
      <alignment horizontal="center" vertical="center" wrapText="1"/>
    </xf>
    <xf numFmtId="0" fontId="6" fillId="0" borderId="0" xfId="0" applyFont="1" applyBorder="1" applyAlignment="1" applyProtection="1">
      <alignment horizontal="right"/>
    </xf>
    <xf numFmtId="0" fontId="12" fillId="0" borderId="44" xfId="0" applyFont="1" applyBorder="1" applyAlignment="1" applyProtection="1">
      <alignment horizontal="center"/>
    </xf>
    <xf numFmtId="0" fontId="5" fillId="0" borderId="0" xfId="0" applyFont="1" applyBorder="1" applyAlignment="1" applyProtection="1">
      <alignment horizontal="right" wrapText="1"/>
    </xf>
    <xf numFmtId="44" fontId="9" fillId="0" borderId="13" xfId="0" applyNumberFormat="1" applyFont="1" applyFill="1" applyBorder="1" applyProtection="1"/>
    <xf numFmtId="0" fontId="5" fillId="0" borderId="8" xfId="0" applyFont="1" applyBorder="1" applyAlignment="1" applyProtection="1"/>
    <xf numFmtId="0" fontId="0" fillId="0" borderId="8" xfId="0" applyBorder="1" applyAlignment="1" applyProtection="1"/>
    <xf numFmtId="0" fontId="0" fillId="0" borderId="8" xfId="0" applyFont="1" applyBorder="1" applyAlignment="1" applyProtection="1"/>
    <xf numFmtId="0" fontId="6" fillId="0" borderId="16" xfId="0" applyFont="1" applyBorder="1" applyAlignment="1" applyProtection="1">
      <alignment horizontal="center"/>
    </xf>
    <xf numFmtId="0" fontId="6" fillId="0" borderId="17" xfId="0" applyFont="1" applyBorder="1" applyProtection="1"/>
    <xf numFmtId="0" fontId="6" fillId="0" borderId="18" xfId="0" applyFont="1" applyBorder="1" applyProtection="1"/>
    <xf numFmtId="0" fontId="6" fillId="0" borderId="19" xfId="0" applyFont="1" applyBorder="1" applyProtection="1"/>
    <xf numFmtId="0" fontId="6" fillId="0" borderId="15" xfId="0" applyFont="1" applyBorder="1" applyAlignment="1" applyProtection="1">
      <alignment horizontal="center"/>
    </xf>
    <xf numFmtId="0" fontId="12" fillId="0" borderId="26" xfId="0" applyFont="1" applyBorder="1" applyAlignment="1" applyProtection="1">
      <alignment horizontal="center"/>
    </xf>
    <xf numFmtId="0" fontId="12" fillId="0" borderId="26" xfId="0" applyFont="1" applyBorder="1" applyProtection="1"/>
    <xf numFmtId="0" fontId="12" fillId="0" borderId="2" xfId="0" applyFont="1" applyBorder="1" applyProtection="1"/>
    <xf numFmtId="0" fontId="12" fillId="0" borderId="25" xfId="0" applyFont="1" applyBorder="1" applyProtection="1"/>
    <xf numFmtId="44" fontId="12" fillId="0" borderId="33" xfId="0" applyNumberFormat="1" applyFont="1" applyBorder="1" applyAlignment="1" applyProtection="1"/>
    <xf numFmtId="0" fontId="12" fillId="0" borderId="34" xfId="0" applyFont="1" applyBorder="1" applyAlignment="1" applyProtection="1">
      <alignment horizontal="center"/>
    </xf>
    <xf numFmtId="0" fontId="12" fillId="0" borderId="34" xfId="0" applyFont="1" applyBorder="1" applyProtection="1"/>
    <xf numFmtId="0" fontId="12" fillId="0" borderId="35" xfId="0" applyFont="1" applyBorder="1" applyProtection="1"/>
    <xf numFmtId="0" fontId="12" fillId="0" borderId="36" xfId="0" applyFont="1" applyBorder="1" applyProtection="1"/>
    <xf numFmtId="44" fontId="12" fillId="0" borderId="37" xfId="0" applyNumberFormat="1" applyFont="1" applyBorder="1" applyAlignment="1" applyProtection="1"/>
    <xf numFmtId="0" fontId="12" fillId="0" borderId="10" xfId="0" applyFont="1" applyBorder="1" applyProtection="1"/>
    <xf numFmtId="0" fontId="12" fillId="0" borderId="3" xfId="0" applyFont="1" applyBorder="1" applyProtection="1"/>
    <xf numFmtId="0" fontId="12" fillId="0" borderId="11" xfId="0" applyFont="1" applyBorder="1" applyProtection="1"/>
    <xf numFmtId="44" fontId="12" fillId="0" borderId="12" xfId="0" applyNumberFormat="1" applyFont="1" applyBorder="1" applyAlignment="1" applyProtection="1"/>
    <xf numFmtId="0" fontId="6" fillId="0" borderId="0" xfId="0" applyFont="1" applyFill="1" applyBorder="1" applyProtection="1"/>
    <xf numFmtId="0" fontId="6" fillId="0" borderId="0" xfId="0" applyFont="1" applyFill="1" applyBorder="1" applyAlignment="1" applyProtection="1">
      <alignment vertical="top" textRotation="180"/>
    </xf>
    <xf numFmtId="0" fontId="6" fillId="0" borderId="0" xfId="0" applyFont="1" applyFill="1" applyBorder="1" applyAlignment="1" applyProtection="1">
      <alignment vertical="top" textRotation="180" wrapText="1"/>
    </xf>
    <xf numFmtId="0" fontId="6" fillId="0" borderId="4" xfId="0" applyFont="1" applyBorder="1" applyProtection="1"/>
    <xf numFmtId="0" fontId="6" fillId="0" borderId="5" xfId="0" applyFont="1" applyBorder="1" applyProtection="1"/>
    <xf numFmtId="0" fontId="6" fillId="0" borderId="5" xfId="0" applyFont="1" applyBorder="1" applyAlignment="1" applyProtection="1">
      <alignment horizontal="right"/>
    </xf>
    <xf numFmtId="0" fontId="6" fillId="0" borderId="6" xfId="0" applyFont="1" applyBorder="1" applyProtection="1"/>
    <xf numFmtId="0" fontId="6" fillId="0" borderId="1" xfId="0" applyFont="1" applyBorder="1" applyProtection="1"/>
    <xf numFmtId="0" fontId="6" fillId="0" borderId="1" xfId="0" applyFont="1" applyBorder="1" applyAlignment="1" applyProtection="1">
      <alignment horizontal="right"/>
    </xf>
    <xf numFmtId="0" fontId="6" fillId="0" borderId="2" xfId="0" applyFont="1" applyFill="1" applyBorder="1" applyProtection="1"/>
    <xf numFmtId="0" fontId="6" fillId="0" borderId="25" xfId="0" applyFont="1" applyFill="1" applyBorder="1" applyAlignment="1" applyProtection="1">
      <alignment vertical="top" textRotation="180"/>
    </xf>
    <xf numFmtId="0" fontId="6" fillId="0" borderId="26" xfId="0" applyFont="1" applyFill="1" applyBorder="1" applyProtection="1"/>
    <xf numFmtId="0" fontId="6" fillId="0" borderId="7" xfId="0" applyFont="1" applyBorder="1" applyProtection="1"/>
    <xf numFmtId="0" fontId="6" fillId="0" borderId="3" xfId="0" applyFont="1" applyBorder="1" applyProtection="1"/>
    <xf numFmtId="0" fontId="5" fillId="0" borderId="3" xfId="0" applyFont="1" applyBorder="1" applyAlignment="1" applyProtection="1">
      <alignment horizontal="right"/>
    </xf>
    <xf numFmtId="0" fontId="16" fillId="0" borderId="2" xfId="0" applyFont="1" applyBorder="1" applyProtection="1"/>
    <xf numFmtId="0" fontId="17" fillId="0" borderId="2" xfId="0" applyFont="1" applyBorder="1" applyProtection="1"/>
    <xf numFmtId="0" fontId="12" fillId="0" borderId="38" xfId="0" applyFont="1" applyBorder="1" applyAlignment="1" applyProtection="1">
      <alignment horizontal="center"/>
    </xf>
    <xf numFmtId="0" fontId="12" fillId="0" borderId="40" xfId="0" applyFont="1" applyBorder="1" applyAlignment="1" applyProtection="1">
      <alignment horizontal="center"/>
    </xf>
    <xf numFmtId="49" fontId="12" fillId="0" borderId="24" xfId="0" applyNumberFormat="1" applyFont="1" applyBorder="1" applyAlignment="1" applyProtection="1">
      <alignment horizontal="center" wrapText="1"/>
    </xf>
    <xf numFmtId="49" fontId="12" fillId="0" borderId="20" xfId="0" applyNumberFormat="1" applyFont="1" applyBorder="1" applyAlignment="1" applyProtection="1">
      <alignment horizontal="center" wrapText="1"/>
    </xf>
    <xf numFmtId="0" fontId="12" fillId="0" borderId="27" xfId="0" applyFont="1" applyBorder="1" applyProtection="1"/>
    <xf numFmtId="49" fontId="12" fillId="0" borderId="27" xfId="0" applyNumberFormat="1" applyFont="1" applyBorder="1" applyAlignment="1" applyProtection="1">
      <alignment horizontal="center" wrapText="1"/>
    </xf>
    <xf numFmtId="44" fontId="9" fillId="0" borderId="13" xfId="2" applyFont="1" applyBorder="1" applyAlignment="1" applyProtection="1">
      <alignment horizontal="left"/>
    </xf>
    <xf numFmtId="44" fontId="12" fillId="0" borderId="14" xfId="0" applyNumberFormat="1" applyFont="1" applyBorder="1" applyAlignment="1" applyProtection="1">
      <alignment horizontal="left"/>
    </xf>
    <xf numFmtId="0" fontId="12" fillId="0" borderId="24" xfId="0" applyFont="1" applyBorder="1" applyAlignment="1" applyProtection="1">
      <alignment horizontal="center" vertical="center"/>
    </xf>
    <xf numFmtId="0" fontId="12" fillId="0" borderId="27" xfId="0" applyFont="1" applyBorder="1" applyAlignment="1" applyProtection="1">
      <alignment horizontal="center" vertical="center"/>
    </xf>
    <xf numFmtId="44" fontId="9" fillId="0" borderId="14" xfId="0" applyNumberFormat="1" applyFont="1" applyBorder="1" applyAlignment="1" applyProtection="1"/>
    <xf numFmtId="49" fontId="15" fillId="0" borderId="24" xfId="0" applyNumberFormat="1" applyFont="1" applyBorder="1" applyAlignment="1" applyProtection="1">
      <alignment horizontal="center" vertical="center" wrapText="1"/>
    </xf>
    <xf numFmtId="49" fontId="14" fillId="0" borderId="20" xfId="0" applyNumberFormat="1" applyFont="1" applyFill="1" applyBorder="1" applyAlignment="1" applyProtection="1">
      <alignment horizontal="right"/>
    </xf>
    <xf numFmtId="49" fontId="15" fillId="0" borderId="20" xfId="0" applyNumberFormat="1" applyFont="1" applyBorder="1" applyAlignment="1" applyProtection="1">
      <alignment horizontal="center" vertical="center" wrapText="1"/>
    </xf>
    <xf numFmtId="0" fontId="12" fillId="0" borderId="39" xfId="0" applyNumberFormat="1" applyFont="1" applyBorder="1" applyAlignment="1" applyProtection="1">
      <alignment horizontal="center"/>
    </xf>
    <xf numFmtId="0" fontId="12" fillId="0" borderId="25" xfId="0" applyFont="1" applyBorder="1" applyAlignment="1" applyProtection="1">
      <alignment horizontal="center" vertical="center"/>
    </xf>
    <xf numFmtId="0" fontId="12" fillId="0" borderId="20" xfId="0" applyNumberFormat="1" applyFont="1" applyBorder="1" applyAlignment="1" applyProtection="1">
      <alignment horizontal="center"/>
    </xf>
    <xf numFmtId="0" fontId="12" fillId="0" borderId="28" xfId="0" applyFont="1" applyBorder="1" applyAlignment="1" applyProtection="1">
      <alignment horizontal="center" vertical="center"/>
    </xf>
    <xf numFmtId="0" fontId="12" fillId="0" borderId="20" xfId="0" applyFont="1" applyBorder="1" applyAlignment="1" applyProtection="1">
      <alignment horizontal="center" vertical="center"/>
    </xf>
    <xf numFmtId="44" fontId="9" fillId="0" borderId="13" xfId="0" applyNumberFormat="1" applyFont="1" applyBorder="1" applyProtection="1"/>
    <xf numFmtId="0" fontId="6" fillId="0" borderId="20" xfId="0" applyFont="1" applyFill="1" applyBorder="1" applyProtection="1"/>
    <xf numFmtId="44" fontId="12" fillId="0" borderId="33" xfId="0" applyNumberFormat="1" applyFont="1" applyBorder="1" applyProtection="1"/>
    <xf numFmtId="0" fontId="12" fillId="0" borderId="0" xfId="0" applyFont="1" applyBorder="1" applyProtection="1"/>
    <xf numFmtId="0" fontId="12" fillId="0" borderId="22" xfId="0" applyFont="1" applyBorder="1" applyProtection="1"/>
    <xf numFmtId="44" fontId="12" fillId="0" borderId="37" xfId="0" applyNumberFormat="1" applyFont="1" applyBorder="1" applyProtection="1"/>
    <xf numFmtId="44" fontId="12" fillId="0" borderId="12" xfId="0" applyNumberFormat="1" applyFont="1" applyBorder="1" applyProtection="1"/>
    <xf numFmtId="49" fontId="15" fillId="0" borderId="24" xfId="0" applyNumberFormat="1" applyFont="1" applyBorder="1" applyAlignment="1" applyProtection="1">
      <alignment horizontal="center" wrapText="1"/>
    </xf>
    <xf numFmtId="49" fontId="15" fillId="0" borderId="20" xfId="0" applyNumberFormat="1" applyFont="1" applyBorder="1" applyAlignment="1" applyProtection="1">
      <alignment horizontal="center" wrapText="1"/>
    </xf>
    <xf numFmtId="49" fontId="15" fillId="0" borderId="27" xfId="0" applyNumberFormat="1" applyFont="1" applyBorder="1" applyAlignment="1" applyProtection="1">
      <alignment horizontal="center" wrapText="1"/>
    </xf>
    <xf numFmtId="0" fontId="12" fillId="0" borderId="42" xfId="0" applyFont="1" applyBorder="1" applyAlignment="1" applyProtection="1">
      <alignment horizontal="center"/>
    </xf>
    <xf numFmtId="0" fontId="0" fillId="0" borderId="40" xfId="0" applyFont="1" applyFill="1" applyBorder="1" applyProtection="1"/>
    <xf numFmtId="0" fontId="6" fillId="0" borderId="28" xfId="0" applyFont="1" applyFill="1" applyBorder="1" applyProtection="1"/>
    <xf numFmtId="44" fontId="12" fillId="0" borderId="32" xfId="0" applyNumberFormat="1" applyFont="1" applyBorder="1" applyAlignment="1" applyProtection="1">
      <alignment horizontal="left"/>
    </xf>
    <xf numFmtId="0" fontId="12" fillId="0" borderId="39" xfId="0" applyFont="1" applyBorder="1" applyAlignment="1" applyProtection="1">
      <alignment horizontal="center" vertical="center"/>
    </xf>
    <xf numFmtId="2" fontId="12" fillId="0" borderId="0" xfId="0" applyNumberFormat="1" applyFont="1" applyBorder="1" applyAlignment="1" applyProtection="1">
      <alignment horizontal="center" vertical="center"/>
    </xf>
    <xf numFmtId="0" fontId="0" fillId="0" borderId="20" xfId="0" applyFont="1" applyFill="1" applyBorder="1" applyProtection="1"/>
    <xf numFmtId="0" fontId="0" fillId="0" borderId="20" xfId="0" applyBorder="1" applyAlignment="1">
      <alignment vertical="top" wrapText="1"/>
    </xf>
    <xf numFmtId="0" fontId="5" fillId="0" borderId="20" xfId="0" applyFont="1" applyBorder="1" applyAlignment="1">
      <alignment horizontal="left" vertical="center"/>
    </xf>
    <xf numFmtId="0" fontId="21" fillId="0" borderId="20" xfId="3" applyBorder="1" applyAlignment="1">
      <alignment vertical="top" wrapText="1"/>
    </xf>
    <xf numFmtId="0" fontId="6" fillId="0" borderId="16" xfId="0" applyFont="1" applyBorder="1" applyAlignment="1" applyProtection="1">
      <alignment horizontal="center" vertical="center" wrapText="1"/>
    </xf>
    <xf numFmtId="0" fontId="12" fillId="0" borderId="27" xfId="0" applyFont="1" applyBorder="1" applyAlignment="1" applyProtection="1">
      <alignment horizontal="center"/>
    </xf>
    <xf numFmtId="0" fontId="12" fillId="0" borderId="20" xfId="0" applyFont="1" applyBorder="1" applyAlignment="1" applyProtection="1">
      <alignment horizontal="center"/>
    </xf>
    <xf numFmtId="0" fontId="10" fillId="0" borderId="2" xfId="0" applyFont="1" applyBorder="1" applyAlignment="1" applyProtection="1">
      <alignment horizontal="left" indent="1"/>
    </xf>
    <xf numFmtId="0" fontId="12" fillId="0" borderId="24" xfId="0" applyFont="1" applyBorder="1" applyAlignment="1" applyProtection="1">
      <alignment horizontal="center"/>
    </xf>
    <xf numFmtId="0" fontId="12" fillId="0" borderId="41" xfId="0" applyFont="1" applyBorder="1" applyAlignment="1" applyProtection="1">
      <alignment horizontal="center"/>
    </xf>
    <xf numFmtId="0" fontId="6" fillId="0" borderId="34" xfId="0" applyFont="1" applyBorder="1" applyProtection="1"/>
    <xf numFmtId="0" fontId="9" fillId="0" borderId="35" xfId="0" applyFont="1" applyBorder="1" applyAlignment="1" applyProtection="1"/>
    <xf numFmtId="0" fontId="9" fillId="0" borderId="35" xfId="0" applyFont="1" applyBorder="1" applyAlignment="1" applyProtection="1">
      <alignment horizontal="right"/>
    </xf>
    <xf numFmtId="0" fontId="6" fillId="0" borderId="35" xfId="0" applyFont="1" applyBorder="1" applyProtection="1"/>
    <xf numFmtId="0" fontId="9" fillId="0" borderId="35" xfId="0" applyFont="1" applyFill="1" applyBorder="1" applyAlignment="1" applyProtection="1"/>
    <xf numFmtId="0" fontId="9" fillId="0" borderId="36" xfId="0" applyFont="1" applyFill="1" applyBorder="1" applyAlignment="1" applyProtection="1">
      <alignment horizontal="right"/>
    </xf>
    <xf numFmtId="0" fontId="6" fillId="0" borderId="21" xfId="0" applyFont="1" applyBorder="1" applyProtection="1"/>
    <xf numFmtId="0" fontId="6" fillId="0" borderId="22" xfId="0" applyFont="1" applyBorder="1" applyProtection="1"/>
    <xf numFmtId="0" fontId="0" fillId="0" borderId="26" xfId="0" applyFont="1" applyBorder="1" applyProtection="1"/>
    <xf numFmtId="0" fontId="7" fillId="0" borderId="21" xfId="0" applyFont="1" applyBorder="1" applyProtection="1"/>
    <xf numFmtId="0" fontId="0" fillId="0" borderId="0" xfId="0" applyFont="1" applyBorder="1" applyProtection="1"/>
    <xf numFmtId="0" fontId="10" fillId="0" borderId="28" xfId="0" applyFont="1" applyBorder="1" applyAlignment="1" applyProtection="1">
      <alignment horizontal="left" indent="2"/>
    </xf>
    <xf numFmtId="0" fontId="8" fillId="0" borderId="21" xfId="0" applyFont="1" applyBorder="1" applyAlignment="1" applyProtection="1">
      <alignment horizontal="left"/>
    </xf>
    <xf numFmtId="0" fontId="6" fillId="0" borderId="22" xfId="0" applyFont="1" applyBorder="1" applyAlignment="1" applyProtection="1">
      <alignment horizontal="right"/>
    </xf>
    <xf numFmtId="0" fontId="5" fillId="0" borderId="21" xfId="0" applyFont="1" applyBorder="1" applyAlignment="1" applyProtection="1"/>
    <xf numFmtId="0" fontId="6" fillId="0" borderId="0" xfId="0" applyFont="1" applyBorder="1" applyAlignment="1" applyProtection="1">
      <alignment wrapText="1"/>
    </xf>
    <xf numFmtId="14" fontId="12" fillId="0" borderId="24" xfId="0" applyNumberFormat="1" applyFont="1" applyBorder="1" applyAlignment="1" applyProtection="1">
      <alignment horizontal="center"/>
    </xf>
    <xf numFmtId="14" fontId="12" fillId="0" borderId="20" xfId="0" applyNumberFormat="1" applyFont="1" applyBorder="1" applyAlignment="1" applyProtection="1">
      <alignment horizontal="center"/>
    </xf>
    <xf numFmtId="14" fontId="12" fillId="0" borderId="27" xfId="0" applyNumberFormat="1" applyFont="1" applyBorder="1" applyAlignment="1" applyProtection="1">
      <alignment horizontal="center"/>
    </xf>
    <xf numFmtId="0" fontId="0" fillId="0" borderId="0" xfId="0" applyBorder="1"/>
    <xf numFmtId="0" fontId="0" fillId="0" borderId="22" xfId="0" applyBorder="1"/>
    <xf numFmtId="0" fontId="5" fillId="0" borderId="51" xfId="0" applyFont="1" applyBorder="1" applyAlignment="1" applyProtection="1"/>
    <xf numFmtId="0" fontId="0" fillId="0" borderId="0" xfId="0" applyBorder="1" applyProtection="1"/>
    <xf numFmtId="0" fontId="0" fillId="0" borderId="22" xfId="0" applyBorder="1" applyProtection="1"/>
    <xf numFmtId="14" fontId="12" fillId="0" borderId="23" xfId="0" applyNumberFormat="1" applyFont="1" applyBorder="1" applyAlignment="1" applyProtection="1">
      <alignment horizontal="center"/>
    </xf>
    <xf numFmtId="44" fontId="9" fillId="0" borderId="43" xfId="0" applyNumberFormat="1" applyFont="1" applyBorder="1" applyAlignment="1" applyProtection="1">
      <alignment horizontal="left"/>
    </xf>
    <xf numFmtId="44" fontId="9" fillId="0" borderId="30" xfId="0" applyNumberFormat="1" applyFont="1" applyBorder="1" applyAlignment="1" applyProtection="1">
      <alignment horizontal="left"/>
    </xf>
    <xf numFmtId="44" fontId="9" fillId="0" borderId="9" xfId="2" applyFont="1" applyBorder="1" applyAlignment="1" applyProtection="1">
      <alignment horizontal="left"/>
    </xf>
    <xf numFmtId="0" fontId="1" fillId="0" borderId="26" xfId="0" applyFont="1" applyBorder="1" applyProtection="1"/>
    <xf numFmtId="0" fontId="6" fillId="0" borderId="26" xfId="0" applyFont="1" applyBorder="1" applyProtection="1"/>
    <xf numFmtId="0" fontId="6" fillId="0" borderId="25" xfId="0" applyFont="1" applyBorder="1" applyProtection="1"/>
    <xf numFmtId="0" fontId="6" fillId="0" borderId="34" xfId="0" applyFont="1" applyBorder="1"/>
    <xf numFmtId="0" fontId="9" fillId="0" borderId="35" xfId="0" applyFont="1" applyBorder="1" applyAlignment="1"/>
    <xf numFmtId="0" fontId="9" fillId="0" borderId="35" xfId="0" applyFont="1" applyBorder="1" applyAlignment="1">
      <alignment horizontal="right"/>
    </xf>
    <xf numFmtId="0" fontId="6" fillId="0" borderId="35" xfId="0" applyFont="1" applyBorder="1"/>
    <xf numFmtId="0" fontId="9" fillId="0" borderId="35" xfId="0" applyFont="1" applyFill="1" applyBorder="1" applyAlignment="1"/>
    <xf numFmtId="0" fontId="9" fillId="0" borderId="36" xfId="0" applyFont="1" applyFill="1" applyBorder="1" applyAlignment="1">
      <alignment horizontal="right"/>
    </xf>
    <xf numFmtId="0" fontId="6" fillId="0" borderId="21" xfId="0" applyFont="1" applyBorder="1"/>
    <xf numFmtId="0" fontId="6" fillId="0" borderId="22" xfId="0" applyFont="1" applyBorder="1"/>
    <xf numFmtId="0" fontId="0" fillId="0" borderId="26" xfId="0" applyFont="1" applyBorder="1"/>
    <xf numFmtId="14" fontId="12" fillId="0" borderId="41" xfId="0" applyNumberFormat="1" applyFont="1" applyBorder="1" applyAlignment="1" applyProtection="1">
      <alignment horizontal="center"/>
    </xf>
    <xf numFmtId="14" fontId="12" fillId="0" borderId="39" xfId="0" applyNumberFormat="1" applyFont="1" applyBorder="1" applyAlignment="1" applyProtection="1">
      <alignment horizontal="center"/>
    </xf>
    <xf numFmtId="0" fontId="6" fillId="0" borderId="26" xfId="0" applyFont="1" applyBorder="1"/>
    <xf numFmtId="0" fontId="6" fillId="0" borderId="25" xfId="0" applyFont="1" applyBorder="1"/>
    <xf numFmtId="14" fontId="6" fillId="0" borderId="22" xfId="0" applyNumberFormat="1" applyFont="1" applyBorder="1" applyAlignment="1" applyProtection="1">
      <alignment horizontal="right"/>
    </xf>
    <xf numFmtId="0" fontId="20" fillId="0" borderId="20" xfId="0" applyFont="1" applyBorder="1" applyAlignment="1">
      <alignment horizontal="center"/>
    </xf>
    <xf numFmtId="0" fontId="5" fillId="0" borderId="20" xfId="0" applyFont="1" applyBorder="1" applyAlignment="1">
      <alignment horizontal="center"/>
    </xf>
    <xf numFmtId="0" fontId="10" fillId="0" borderId="2" xfId="0" applyFont="1" applyBorder="1" applyAlignment="1" applyProtection="1">
      <alignment horizontal="left" indent="1"/>
    </xf>
    <xf numFmtId="0" fontId="10" fillId="0" borderId="25" xfId="0" applyFont="1" applyBorder="1" applyAlignment="1" applyProtection="1">
      <alignment horizontal="left" indent="1"/>
    </xf>
    <xf numFmtId="0" fontId="9" fillId="2" borderId="40" xfId="0" applyFont="1" applyFill="1" applyBorder="1" applyAlignment="1" applyProtection="1">
      <alignment horizontal="center" vertical="center"/>
    </xf>
    <xf numFmtId="0" fontId="9" fillId="2" borderId="28" xfId="0" applyFont="1" applyFill="1" applyBorder="1" applyAlignment="1" applyProtection="1">
      <alignment horizontal="center" vertical="center"/>
    </xf>
    <xf numFmtId="0" fontId="6" fillId="0" borderId="16" xfId="0" applyFont="1" applyBorder="1" applyAlignment="1" applyProtection="1">
      <alignment horizontal="center" vertical="center" wrapText="1"/>
    </xf>
    <xf numFmtId="0" fontId="12" fillId="0" borderId="24" xfId="0" applyFont="1" applyBorder="1" applyAlignment="1" applyProtection="1">
      <alignment horizontal="center"/>
    </xf>
    <xf numFmtId="0" fontId="0" fillId="0" borderId="1" xfId="0" applyFont="1" applyBorder="1" applyAlignment="1" applyProtection="1">
      <alignment horizontal="left"/>
    </xf>
    <xf numFmtId="0" fontId="0" fillId="0" borderId="1" xfId="0" applyBorder="1" applyAlignment="1" applyProtection="1">
      <alignment horizontal="left"/>
    </xf>
    <xf numFmtId="0" fontId="5" fillId="0" borderId="1" xfId="0" applyFont="1" applyBorder="1" applyAlignment="1" applyProtection="1"/>
    <xf numFmtId="0" fontId="0" fillId="0" borderId="28" xfId="0" applyBorder="1" applyAlignment="1" applyProtection="1"/>
    <xf numFmtId="0" fontId="12" fillId="0" borderId="20" xfId="0" applyFont="1" applyBorder="1" applyAlignment="1" applyProtection="1">
      <alignment horizontal="center"/>
    </xf>
    <xf numFmtId="0" fontId="12" fillId="0" borderId="27" xfId="0" applyFont="1" applyBorder="1" applyAlignment="1" applyProtection="1">
      <alignment horizontal="center"/>
    </xf>
    <xf numFmtId="0" fontId="6" fillId="0" borderId="46" xfId="0" applyFont="1" applyBorder="1" applyAlignment="1" applyProtection="1">
      <alignment horizontal="center" vertical="center"/>
    </xf>
    <xf numFmtId="0" fontId="6" fillId="0" borderId="41" xfId="0" applyFont="1" applyBorder="1" applyAlignment="1" applyProtection="1">
      <alignment horizontal="center" vertical="center"/>
    </xf>
    <xf numFmtId="0" fontId="6" fillId="0" borderId="46" xfId="0" applyFont="1" applyBorder="1" applyAlignment="1" applyProtection="1">
      <alignment horizontal="center" vertical="center" wrapText="1"/>
    </xf>
    <xf numFmtId="0" fontId="6" fillId="0" borderId="41" xfId="0" applyFont="1" applyBorder="1" applyAlignment="1" applyProtection="1">
      <alignment horizontal="center" vertical="center" wrapText="1"/>
    </xf>
    <xf numFmtId="0" fontId="6" fillId="0" borderId="47" xfId="0" applyFont="1" applyBorder="1" applyAlignment="1" applyProtection="1">
      <alignment horizontal="center" vertical="center" wrapText="1"/>
    </xf>
    <xf numFmtId="0" fontId="6" fillId="0" borderId="27" xfId="0" applyFont="1" applyBorder="1" applyAlignment="1" applyProtection="1">
      <alignment horizontal="center" vertical="center" wrapText="1"/>
    </xf>
    <xf numFmtId="14" fontId="16" fillId="0" borderId="2" xfId="0" applyNumberFormat="1" applyFont="1" applyBorder="1" applyAlignment="1" applyProtection="1">
      <alignment horizontal="center"/>
    </xf>
    <xf numFmtId="0" fontId="16" fillId="0" borderId="25" xfId="0" applyFont="1" applyBorder="1" applyAlignment="1" applyProtection="1">
      <alignment horizontal="center"/>
    </xf>
    <xf numFmtId="0" fontId="13" fillId="0" borderId="48" xfId="0" applyFont="1" applyBorder="1" applyAlignment="1" applyProtection="1">
      <alignment horizontal="center" vertical="center" wrapText="1"/>
    </xf>
    <xf numFmtId="0" fontId="13" fillId="0" borderId="49" xfId="0" applyFont="1" applyBorder="1" applyAlignment="1" applyProtection="1">
      <alignment horizontal="center" vertical="center" wrapText="1"/>
    </xf>
    <xf numFmtId="0" fontId="5" fillId="0" borderId="0" xfId="0" applyFont="1" applyBorder="1" applyAlignment="1" applyProtection="1">
      <alignment horizontal="center"/>
    </xf>
    <xf numFmtId="0" fontId="5" fillId="0" borderId="22" xfId="0" applyFont="1" applyBorder="1" applyAlignment="1" applyProtection="1">
      <alignment horizontal="center"/>
    </xf>
    <xf numFmtId="0" fontId="9" fillId="2" borderId="1" xfId="0" applyFont="1" applyFill="1" applyBorder="1" applyAlignment="1" applyProtection="1">
      <alignment horizontal="center" vertical="center"/>
    </xf>
    <xf numFmtId="0" fontId="1" fillId="0" borderId="21" xfId="0" applyFont="1" applyFill="1" applyBorder="1" applyAlignment="1" applyProtection="1">
      <alignment horizontal="center"/>
    </xf>
    <xf numFmtId="0" fontId="5" fillId="0" borderId="0" xfId="0" applyFont="1" applyFill="1" applyBorder="1" applyAlignment="1" applyProtection="1">
      <alignment horizontal="center"/>
    </xf>
    <xf numFmtId="0" fontId="5" fillId="0" borderId="22" xfId="0" applyFont="1" applyFill="1" applyBorder="1" applyAlignment="1" applyProtection="1">
      <alignment horizontal="center"/>
    </xf>
    <xf numFmtId="0" fontId="5" fillId="0" borderId="21" xfId="0" applyFont="1" applyFill="1" applyBorder="1" applyAlignment="1" applyProtection="1">
      <alignment horizontal="center"/>
    </xf>
    <xf numFmtId="0" fontId="6" fillId="0" borderId="21"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22" xfId="0" applyFont="1" applyBorder="1" applyAlignment="1" applyProtection="1">
      <alignment horizontal="left" vertical="top" wrapText="1"/>
    </xf>
    <xf numFmtId="0" fontId="18" fillId="0" borderId="39" xfId="0" applyFont="1" applyBorder="1" applyAlignment="1" applyProtection="1">
      <alignment horizontal="center" vertical="center" wrapText="1"/>
    </xf>
    <xf numFmtId="0" fontId="18" fillId="0" borderId="23" xfId="0" applyFont="1" applyBorder="1" applyAlignment="1" applyProtection="1">
      <alignment horizontal="center" vertical="center" wrapText="1"/>
    </xf>
    <xf numFmtId="0" fontId="6" fillId="0" borderId="39" xfId="0" applyFont="1" applyBorder="1" applyAlignment="1" applyProtection="1">
      <alignment horizontal="center" vertical="center" wrapText="1"/>
    </xf>
    <xf numFmtId="0" fontId="6" fillId="0" borderId="23" xfId="0" applyFont="1" applyBorder="1" applyAlignment="1" applyProtection="1">
      <alignment horizontal="center" vertical="center" wrapText="1"/>
    </xf>
    <xf numFmtId="0" fontId="10" fillId="0" borderId="2" xfId="0" applyFont="1" applyBorder="1" applyAlignment="1">
      <alignment horizontal="left" indent="1"/>
    </xf>
    <xf numFmtId="0" fontId="10" fillId="0" borderId="25" xfId="0" applyFont="1" applyBorder="1" applyAlignment="1">
      <alignment horizontal="left" indent="1"/>
    </xf>
    <xf numFmtId="0" fontId="12" fillId="0" borderId="41" xfId="0" applyFont="1" applyBorder="1" applyAlignment="1" applyProtection="1">
      <alignment horizontal="center"/>
    </xf>
    <xf numFmtId="0" fontId="6" fillId="0" borderId="50" xfId="0" applyFont="1" applyBorder="1" applyAlignment="1" applyProtection="1">
      <alignment horizontal="center" vertical="center"/>
    </xf>
    <xf numFmtId="0" fontId="6" fillId="0" borderId="50" xfId="0" applyFont="1" applyBorder="1" applyAlignment="1" applyProtection="1">
      <alignment horizontal="center" vertical="center" wrapText="1"/>
    </xf>
    <xf numFmtId="0" fontId="13" fillId="0" borderId="44" xfId="0" applyFont="1" applyBorder="1" applyAlignment="1" applyProtection="1">
      <alignment horizontal="center" vertical="center" wrapText="1"/>
    </xf>
    <xf numFmtId="0" fontId="13" fillId="0" borderId="45" xfId="0" applyFont="1" applyBorder="1" applyAlignment="1" applyProtection="1">
      <alignment horizontal="center" vertical="center" wrapText="1"/>
    </xf>
    <xf numFmtId="0" fontId="5" fillId="0" borderId="8" xfId="0" applyFont="1" applyBorder="1" applyAlignment="1" applyProtection="1">
      <alignment horizontal="center"/>
    </xf>
    <xf numFmtId="0" fontId="5" fillId="0" borderId="52" xfId="0" applyFont="1" applyBorder="1" applyAlignment="1" applyProtection="1">
      <alignment horizontal="center"/>
    </xf>
    <xf numFmtId="0" fontId="19" fillId="0" borderId="39" xfId="0" applyFont="1" applyBorder="1" applyAlignment="1" applyProtection="1">
      <alignment horizontal="center" vertical="center" wrapText="1"/>
    </xf>
    <xf numFmtId="0" fontId="19" fillId="0" borderId="23" xfId="0" applyFont="1" applyBorder="1" applyAlignment="1" applyProtection="1">
      <alignment horizontal="center" vertical="center" wrapText="1"/>
    </xf>
  </cellXfs>
  <cellStyles count="4">
    <cellStyle name="Comma" xfId="1" builtinId="3"/>
    <cellStyle name="Currency" xfId="2" builtinId="4"/>
    <cellStyle name="Hyperlink" xfId="3" builtinId="8"/>
    <cellStyle name="Normal" xfId="0" builtinId="0"/>
  </cellStyles>
  <dxfs count="3">
    <dxf>
      <alignment horizontal="general" vertical="top" textRotation="0" wrapText="1" indent="0" justifyLastLine="0" shrinkToFit="0" readingOrder="0"/>
      <border diagonalUp="0" diagonalDown="0" outline="0">
        <left/>
        <right/>
        <top style="thin">
          <color indexed="64"/>
        </top>
        <bottom style="thin">
          <color indexed="64"/>
        </bottom>
      </border>
    </dxf>
    <dxf>
      <font>
        <b/>
      </font>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s>
  <tableStyles count="1" defaultTableStyle="TableStyleMedium9" defaultPivotStyle="PivotStyleLight16">
    <tableStyle name="Invisible" pivot="0" table="0" count="0" xr9:uid="{A64D6252-2F85-4E9F-92A2-C25593D873A2}"/>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0</xdr:colOff>
      <xdr:row>5</xdr:row>
      <xdr:rowOff>66675</xdr:rowOff>
    </xdr:from>
    <xdr:to>
      <xdr:col>10</xdr:col>
      <xdr:colOff>196216</xdr:colOff>
      <xdr:row>6</xdr:row>
      <xdr:rowOff>95250</xdr:rowOff>
    </xdr:to>
    <xdr:sp macro="" textlink="">
      <xdr:nvSpPr>
        <xdr:cNvPr id="5" name="Rounded Rectangle 4">
          <a:extLst>
            <a:ext uri="{FF2B5EF4-FFF2-40B4-BE49-F238E27FC236}">
              <a16:creationId xmlns:a16="http://schemas.microsoft.com/office/drawing/2014/main" id="{00000000-0008-0000-0100-000005000000}"/>
            </a:ext>
          </a:extLst>
        </xdr:cNvPr>
        <xdr:cNvSpPr/>
      </xdr:nvSpPr>
      <xdr:spPr>
        <a:xfrm>
          <a:off x="3086100" y="1295400"/>
          <a:ext cx="4457700" cy="342900"/>
        </a:xfrm>
        <a:prstGeom prst="roundRect">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400" baseline="0">
              <a:solidFill>
                <a:schemeClr val="tx1"/>
              </a:solidFill>
            </a:rPr>
            <a:t>Example A - One County</a:t>
          </a:r>
        </a:p>
      </xdr:txBody>
    </xdr:sp>
    <xdr:clientData/>
  </xdr:twoCellAnchor>
  <xdr:twoCellAnchor>
    <xdr:from>
      <xdr:col>0</xdr:col>
      <xdr:colOff>481966</xdr:colOff>
      <xdr:row>37</xdr:row>
      <xdr:rowOff>85725</xdr:rowOff>
    </xdr:from>
    <xdr:to>
      <xdr:col>3</xdr:col>
      <xdr:colOff>424815</xdr:colOff>
      <xdr:row>41</xdr:row>
      <xdr:rowOff>266699</xdr:rowOff>
    </xdr:to>
    <xdr:sp macro="" textlink="">
      <xdr:nvSpPr>
        <xdr:cNvPr id="7" name="Rounded Rectangle 6">
          <a:extLst>
            <a:ext uri="{FF2B5EF4-FFF2-40B4-BE49-F238E27FC236}">
              <a16:creationId xmlns:a16="http://schemas.microsoft.com/office/drawing/2014/main" id="{00000000-0008-0000-0100-000007000000}"/>
            </a:ext>
          </a:extLst>
        </xdr:cNvPr>
        <xdr:cNvSpPr/>
      </xdr:nvSpPr>
      <xdr:spPr>
        <a:xfrm>
          <a:off x="476251" y="9363075"/>
          <a:ext cx="2352674" cy="1285874"/>
        </a:xfrm>
        <a:prstGeom prst="roundRect">
          <a:avLst/>
        </a:prstGeom>
        <a:solidFill>
          <a:schemeClr val="accent2">
            <a:lumMod val="20000"/>
            <a:lumOff val="80000"/>
          </a:schemeClr>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en-US" sz="1100" b="1" i="1"/>
            <a:t>Please Note:  </a:t>
          </a:r>
        </a:p>
        <a:p>
          <a:pPr algn="ctr"/>
          <a:r>
            <a:rPr lang="en-US" sz="1100" i="0"/>
            <a:t>This form is provided for example purposes only.  Please follow</a:t>
          </a:r>
          <a:r>
            <a:rPr lang="en-US" sz="1100" i="0" baseline="0"/>
            <a:t> the OJD Payment Protocols and the confirmation you received when determining what you may bill for.</a:t>
          </a:r>
          <a:endParaRPr lang="en-US" sz="1100" i="0"/>
        </a:p>
      </xdr:txBody>
    </xdr:sp>
    <xdr:clientData/>
  </xdr:twoCellAnchor>
  <mc:AlternateContent xmlns:mc="http://schemas.openxmlformats.org/markup-compatibility/2006">
    <mc:Choice xmlns:a14="http://schemas.microsoft.com/office/drawing/2010/main" Requires="a14">
      <xdr:twoCellAnchor editAs="oneCell">
        <xdr:from>
          <xdr:col>1</xdr:col>
          <xdr:colOff>723900</xdr:colOff>
          <xdr:row>5</xdr:row>
          <xdr:rowOff>137160</xdr:rowOff>
        </xdr:from>
        <xdr:to>
          <xdr:col>2</xdr:col>
          <xdr:colOff>22860</xdr:colOff>
          <xdr:row>5</xdr:row>
          <xdr:rowOff>289560</xdr:rowOff>
        </xdr:to>
        <xdr:sp macro="" textlink="">
          <xdr:nvSpPr>
            <xdr:cNvPr id="20491" name="Check Box 11" hidden="1">
              <a:extLst>
                <a:ext uri="{63B3BB69-23CF-44E3-9099-C40C66FF867C}">
                  <a14:compatExt spid="_x0000_s20491"/>
                </a:ext>
                <a:ext uri="{FF2B5EF4-FFF2-40B4-BE49-F238E27FC236}">
                  <a16:creationId xmlns:a16="http://schemas.microsoft.com/office/drawing/2014/main" id="{00000000-0008-0000-0100-00000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830580</xdr:colOff>
          <xdr:row>5</xdr:row>
          <xdr:rowOff>106680</xdr:rowOff>
        </xdr:from>
        <xdr:to>
          <xdr:col>2</xdr:col>
          <xdr:colOff>213360</xdr:colOff>
          <xdr:row>6</xdr:row>
          <xdr:rowOff>7620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2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0</xdr:colOff>
      <xdr:row>5</xdr:row>
      <xdr:rowOff>66675</xdr:rowOff>
    </xdr:from>
    <xdr:to>
      <xdr:col>10</xdr:col>
      <xdr:colOff>196216</xdr:colOff>
      <xdr:row>6</xdr:row>
      <xdr:rowOff>95250</xdr:rowOff>
    </xdr:to>
    <xdr:sp macro="" textlink="">
      <xdr:nvSpPr>
        <xdr:cNvPr id="5" name="Rounded Rectangle 4">
          <a:extLst>
            <a:ext uri="{FF2B5EF4-FFF2-40B4-BE49-F238E27FC236}">
              <a16:creationId xmlns:a16="http://schemas.microsoft.com/office/drawing/2014/main" id="{00000000-0008-0000-0200-000005000000}"/>
            </a:ext>
          </a:extLst>
        </xdr:cNvPr>
        <xdr:cNvSpPr/>
      </xdr:nvSpPr>
      <xdr:spPr>
        <a:xfrm>
          <a:off x="3086100" y="1295400"/>
          <a:ext cx="4457700" cy="342900"/>
        </a:xfrm>
        <a:prstGeom prst="roundRect">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400" baseline="0">
              <a:solidFill>
                <a:schemeClr val="tx1"/>
              </a:solidFill>
            </a:rPr>
            <a:t>Example B - Multiple Counties</a:t>
          </a:r>
        </a:p>
      </xdr:txBody>
    </xdr:sp>
    <xdr:clientData/>
  </xdr:twoCellAnchor>
  <xdr:twoCellAnchor>
    <xdr:from>
      <xdr:col>0</xdr:col>
      <xdr:colOff>480061</xdr:colOff>
      <xdr:row>37</xdr:row>
      <xdr:rowOff>104775</xdr:rowOff>
    </xdr:from>
    <xdr:to>
      <xdr:col>3</xdr:col>
      <xdr:colOff>403860</xdr:colOff>
      <xdr:row>42</xdr:row>
      <xdr:rowOff>9524</xdr:rowOff>
    </xdr:to>
    <xdr:sp macro="" textlink="">
      <xdr:nvSpPr>
        <xdr:cNvPr id="7" name="Rounded Rectangle 6">
          <a:extLst>
            <a:ext uri="{FF2B5EF4-FFF2-40B4-BE49-F238E27FC236}">
              <a16:creationId xmlns:a16="http://schemas.microsoft.com/office/drawing/2014/main" id="{00000000-0008-0000-0200-000007000000}"/>
            </a:ext>
          </a:extLst>
        </xdr:cNvPr>
        <xdr:cNvSpPr/>
      </xdr:nvSpPr>
      <xdr:spPr>
        <a:xfrm>
          <a:off x="466726" y="9382125"/>
          <a:ext cx="2333624" cy="1285874"/>
        </a:xfrm>
        <a:prstGeom prst="roundRect">
          <a:avLst/>
        </a:prstGeom>
        <a:solidFill>
          <a:schemeClr val="accent2">
            <a:lumMod val="20000"/>
            <a:lumOff val="80000"/>
          </a:schemeClr>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en-US" sz="1100" b="1" i="1"/>
            <a:t>Please Note:  </a:t>
          </a:r>
        </a:p>
        <a:p>
          <a:pPr algn="ctr"/>
          <a:r>
            <a:rPr lang="en-US" sz="1100" i="0"/>
            <a:t>This form is provided for example purposes only.  Please follow</a:t>
          </a:r>
          <a:r>
            <a:rPr lang="en-US" sz="1100" i="0" baseline="0"/>
            <a:t> the OJD Payment Protocols and the confirmation you received when determining what you may bill for.</a:t>
          </a:r>
          <a:endParaRPr lang="en-US" sz="1100" i="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830580</xdr:colOff>
          <xdr:row>5</xdr:row>
          <xdr:rowOff>106680</xdr:rowOff>
        </xdr:from>
        <xdr:to>
          <xdr:col>2</xdr:col>
          <xdr:colOff>213360</xdr:colOff>
          <xdr:row>6</xdr:row>
          <xdr:rowOff>7620</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03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0</xdr:colOff>
      <xdr:row>5</xdr:row>
      <xdr:rowOff>66675</xdr:rowOff>
    </xdr:from>
    <xdr:to>
      <xdr:col>10</xdr:col>
      <xdr:colOff>196216</xdr:colOff>
      <xdr:row>6</xdr:row>
      <xdr:rowOff>95250</xdr:rowOff>
    </xdr:to>
    <xdr:sp macro="" textlink="">
      <xdr:nvSpPr>
        <xdr:cNvPr id="5" name="Rounded Rectangle 4">
          <a:extLst>
            <a:ext uri="{FF2B5EF4-FFF2-40B4-BE49-F238E27FC236}">
              <a16:creationId xmlns:a16="http://schemas.microsoft.com/office/drawing/2014/main" id="{00000000-0008-0000-0300-000005000000}"/>
            </a:ext>
          </a:extLst>
        </xdr:cNvPr>
        <xdr:cNvSpPr/>
      </xdr:nvSpPr>
      <xdr:spPr>
        <a:xfrm>
          <a:off x="3086100" y="1295400"/>
          <a:ext cx="4514850" cy="342900"/>
        </a:xfrm>
        <a:prstGeom prst="roundRect">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400" baseline="0">
              <a:solidFill>
                <a:schemeClr val="tx1"/>
              </a:solidFill>
            </a:rPr>
            <a:t>Example C - Air Travel</a:t>
          </a:r>
        </a:p>
      </xdr:txBody>
    </xdr:sp>
    <xdr:clientData/>
  </xdr:twoCellAnchor>
  <xdr:twoCellAnchor>
    <xdr:from>
      <xdr:col>1</xdr:col>
      <xdr:colOff>205740</xdr:colOff>
      <xdr:row>11</xdr:row>
      <xdr:rowOff>9526</xdr:rowOff>
    </xdr:from>
    <xdr:to>
      <xdr:col>4</xdr:col>
      <xdr:colOff>262890</xdr:colOff>
      <xdr:row>16</xdr:row>
      <xdr:rowOff>76200</xdr:rowOff>
    </xdr:to>
    <xdr:sp macro="" textlink="">
      <xdr:nvSpPr>
        <xdr:cNvPr id="2" name="Rounded Rectangle 1">
          <a:extLst>
            <a:ext uri="{FF2B5EF4-FFF2-40B4-BE49-F238E27FC236}">
              <a16:creationId xmlns:a16="http://schemas.microsoft.com/office/drawing/2014/main" id="{00000000-0008-0000-0300-000002000000}"/>
            </a:ext>
          </a:extLst>
        </xdr:cNvPr>
        <xdr:cNvSpPr/>
      </xdr:nvSpPr>
      <xdr:spPr>
        <a:xfrm>
          <a:off x="1009650" y="2905126"/>
          <a:ext cx="2333625" cy="1285874"/>
        </a:xfrm>
        <a:prstGeom prst="roundRect">
          <a:avLst/>
        </a:prstGeom>
        <a:solidFill>
          <a:schemeClr val="accent2">
            <a:lumMod val="20000"/>
            <a:lumOff val="80000"/>
          </a:schemeClr>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en-US" sz="1100" b="1" i="1"/>
            <a:t>Please Note:  </a:t>
          </a:r>
        </a:p>
        <a:p>
          <a:pPr algn="ctr"/>
          <a:r>
            <a:rPr lang="en-US" sz="1100" i="0"/>
            <a:t>This form is provided for example purposes only.  Please follow</a:t>
          </a:r>
          <a:r>
            <a:rPr lang="en-US" sz="1100" i="0" baseline="0"/>
            <a:t> the OJD Payment Protocols and the confirmation you received when determining what you may bill for.</a:t>
          </a:r>
          <a:endParaRPr lang="en-US" sz="1100" i="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F8FA857-7114-4E40-9CF8-2EB53E02AF8C}" name="Table2" displayName="Table2" ref="A2:B16" headerRowCount="0" totalsRowShown="0" headerRowDxfId="2">
  <tableColumns count="2">
    <tableColumn id="1" xr3:uid="{BCF978D2-E829-460D-8749-AD8C91FCA639}" name="Column1" dataDxfId="1"/>
    <tableColumn id="2" xr3:uid="{4798E231-C000-45F1-8BA7-FA80F92C2B8A}" name="Column2"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ourts.oregon.gov/programs/interpreters/policies/Pages/default.aspx" TargetMode="External"/><Relationship Id="rId2" Type="http://schemas.openxmlformats.org/officeDocument/2006/relationships/hyperlink" Target="https://www.courts.oregon.gov/programs/interpreters/i-am/Documents/OJD%20-%20CLAS%20Mileage%20Chart.pdf" TargetMode="External"/><Relationship Id="rId1" Type="http://schemas.openxmlformats.org/officeDocument/2006/relationships/hyperlink" Target="https://www.courts.oregon.gov/programs/interpreters/policies/Documents/OJD%20Payment%20Protocols%20for%20Contract%20Court%20Interpreters_eff-2022-01-01.pdf" TargetMode="External"/><Relationship Id="rId5" Type="http://schemas.openxmlformats.org/officeDocument/2006/relationships/table" Target="../tables/table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16"/>
  <sheetViews>
    <sheetView showGridLines="0" tabSelected="1" workbookViewId="0">
      <selection activeCell="F6" sqref="F6"/>
    </sheetView>
  </sheetViews>
  <sheetFormatPr defaultRowHeight="14.4" x14ac:dyDescent="0.3"/>
  <cols>
    <col min="1" max="1" width="32.44140625" bestFit="1" customWidth="1"/>
    <col min="2" max="2" width="91.88671875" customWidth="1"/>
  </cols>
  <sheetData>
    <row r="1" spans="1:2" ht="25.8" x14ac:dyDescent="0.5">
      <c r="A1" s="202" t="s">
        <v>98</v>
      </c>
      <c r="B1" s="203"/>
    </row>
    <row r="2" spans="1:2" ht="158.4" x14ac:dyDescent="0.3">
      <c r="A2" s="149" t="s">
        <v>99</v>
      </c>
      <c r="B2" s="148" t="s">
        <v>100</v>
      </c>
    </row>
    <row r="3" spans="1:2" x14ac:dyDescent="0.3">
      <c r="A3" s="149" t="s">
        <v>101</v>
      </c>
      <c r="B3" s="150" t="s">
        <v>102</v>
      </c>
    </row>
    <row r="4" spans="1:2" ht="28.8" x14ac:dyDescent="0.3">
      <c r="A4" s="149" t="s">
        <v>103</v>
      </c>
      <c r="B4" s="148" t="s">
        <v>104</v>
      </c>
    </row>
    <row r="5" spans="1:2" ht="43.2" x14ac:dyDescent="0.3">
      <c r="A5" s="149" t="s">
        <v>105</v>
      </c>
      <c r="B5" s="148" t="s">
        <v>128</v>
      </c>
    </row>
    <row r="6" spans="1:2" x14ac:dyDescent="0.3">
      <c r="A6" s="149" t="s">
        <v>106</v>
      </c>
      <c r="B6" s="148" t="s">
        <v>107</v>
      </c>
    </row>
    <row r="7" spans="1:2" ht="28.8" x14ac:dyDescent="0.3">
      <c r="A7" s="149" t="s">
        <v>108</v>
      </c>
      <c r="B7" s="148" t="s">
        <v>109</v>
      </c>
    </row>
    <row r="8" spans="1:2" ht="57.6" x14ac:dyDescent="0.3">
      <c r="A8" s="149" t="s">
        <v>110</v>
      </c>
      <c r="B8" s="148" t="s">
        <v>111</v>
      </c>
    </row>
    <row r="9" spans="1:2" ht="72" x14ac:dyDescent="0.3">
      <c r="A9" s="149" t="s">
        <v>112</v>
      </c>
      <c r="B9" s="148" t="s">
        <v>113</v>
      </c>
    </row>
    <row r="10" spans="1:2" x14ac:dyDescent="0.3">
      <c r="A10" s="149" t="s">
        <v>114</v>
      </c>
      <c r="B10" s="150" t="s">
        <v>115</v>
      </c>
    </row>
    <row r="11" spans="1:2" ht="129.6" x14ac:dyDescent="0.3">
      <c r="A11" s="149" t="s">
        <v>116</v>
      </c>
      <c r="B11" s="148" t="s">
        <v>127</v>
      </c>
    </row>
    <row r="12" spans="1:2" ht="100.8" x14ac:dyDescent="0.3">
      <c r="A12" s="149" t="s">
        <v>117</v>
      </c>
      <c r="B12" s="148" t="s">
        <v>118</v>
      </c>
    </row>
    <row r="13" spans="1:2" ht="86.4" x14ac:dyDescent="0.3">
      <c r="A13" s="149" t="s">
        <v>119</v>
      </c>
      <c r="B13" s="148" t="s">
        <v>120</v>
      </c>
    </row>
    <row r="14" spans="1:2" ht="72" x14ac:dyDescent="0.3">
      <c r="A14" s="149" t="s">
        <v>121</v>
      </c>
      <c r="B14" s="148" t="s">
        <v>122</v>
      </c>
    </row>
    <row r="15" spans="1:2" x14ac:dyDescent="0.3">
      <c r="A15" s="149" t="s">
        <v>123</v>
      </c>
      <c r="B15" s="148" t="s">
        <v>124</v>
      </c>
    </row>
    <row r="16" spans="1:2" x14ac:dyDescent="0.3">
      <c r="A16" s="149" t="s">
        <v>125</v>
      </c>
      <c r="B16" s="150" t="s">
        <v>126</v>
      </c>
    </row>
  </sheetData>
  <sheetProtection algorithmName="SHA-512" hashValue="A1Ew315ZdJZFsvlcDB25CJ0/EFuVHPQCJ5/cmyLPdIfB0PaGbYrVZ4SAzboHDE9LcY0aL1mESYTyyecVe3F5iA==" saltValue="mTm1F1emVXzGG9ljiPj/SQ==" spinCount="100000" sheet="1" objects="1" scenarios="1"/>
  <mergeCells count="1">
    <mergeCell ref="A1:B1"/>
  </mergeCells>
  <hyperlinks>
    <hyperlink ref="B3" r:id="rId1" xr:uid="{710FC935-E396-4FF2-9DAD-8151671AC51A}"/>
    <hyperlink ref="B10" r:id="rId2" xr:uid="{FA824125-1223-4A10-A55F-085327A13CA7}"/>
    <hyperlink ref="B16" r:id="rId3" xr:uid="{7D2C1A81-2B0E-4C0A-9240-1FA190083321}"/>
  </hyperlinks>
  <pageMargins left="0.7" right="0.7" top="0.75" bottom="0.75" header="0.3" footer="0.3"/>
  <pageSetup scale="71" orientation="portrait" r:id="rId4"/>
  <tableParts count="1">
    <tablePart r:id="rId5"/>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L52"/>
  <sheetViews>
    <sheetView showGridLines="0" zoomScaleNormal="100" workbookViewId="0">
      <selection activeCell="L11" sqref="L11"/>
    </sheetView>
  </sheetViews>
  <sheetFormatPr defaultColWidth="9.109375" defaultRowHeight="13.8" x14ac:dyDescent="0.3"/>
  <cols>
    <col min="1" max="1" width="12.109375" style="35" customWidth="1"/>
    <col min="2" max="2" width="13.44140625" style="35" customWidth="1"/>
    <col min="3" max="3" width="10.44140625" style="35" customWidth="1"/>
    <col min="4" max="5" width="10.109375" style="35" customWidth="1"/>
    <col min="6" max="6" width="11.33203125" style="35" customWidth="1"/>
    <col min="7" max="7" width="12.44140625" style="35" customWidth="1"/>
    <col min="8" max="8" width="13.109375" style="35" customWidth="1"/>
    <col min="9" max="9" width="7.33203125" style="35" customWidth="1"/>
    <col min="10" max="10" width="9.44140625" style="35" customWidth="1"/>
    <col min="11" max="11" width="13.6640625" style="35" customWidth="1"/>
    <col min="12" max="12" width="14.109375" style="35" customWidth="1"/>
    <col min="13" max="16384" width="9.109375" style="35"/>
  </cols>
  <sheetData>
    <row r="1" spans="1:12" ht="15.6" x14ac:dyDescent="0.3">
      <c r="A1" s="157"/>
      <c r="B1" s="158"/>
      <c r="C1" s="158"/>
      <c r="D1" s="158"/>
      <c r="E1" s="158"/>
      <c r="F1" s="158"/>
      <c r="G1" s="158"/>
      <c r="H1" s="159" t="s">
        <v>86</v>
      </c>
      <c r="I1" s="160"/>
      <c r="J1" s="161"/>
      <c r="K1" s="161"/>
      <c r="L1" s="162" t="s">
        <v>38</v>
      </c>
    </row>
    <row r="2" spans="1:12" x14ac:dyDescent="0.3">
      <c r="A2" s="163"/>
      <c r="B2" s="36"/>
      <c r="C2" s="36"/>
      <c r="D2" s="36"/>
      <c r="E2" s="36"/>
      <c r="F2" s="36"/>
      <c r="G2" s="36"/>
      <c r="H2" s="36"/>
      <c r="I2" s="36"/>
      <c r="J2" s="36"/>
      <c r="K2" s="36"/>
      <c r="L2" s="164"/>
    </row>
    <row r="3" spans="1:12" ht="18" x14ac:dyDescent="0.35">
      <c r="A3" s="165" t="s">
        <v>1</v>
      </c>
      <c r="B3" s="37"/>
      <c r="C3" s="38" t="s">
        <v>60</v>
      </c>
      <c r="D3" s="38"/>
      <c r="E3" s="39"/>
      <c r="F3" s="39"/>
      <c r="G3" s="39"/>
      <c r="H3" s="39"/>
      <c r="I3" s="40"/>
      <c r="J3" s="41" t="s">
        <v>2</v>
      </c>
      <c r="K3" s="204">
        <v>3123456789</v>
      </c>
      <c r="L3" s="205"/>
    </row>
    <row r="4" spans="1:12" ht="25.2" customHeight="1" x14ac:dyDescent="0.3">
      <c r="A4" s="166"/>
      <c r="B4" s="167"/>
      <c r="C4" s="167"/>
      <c r="D4" s="167"/>
      <c r="E4" s="167"/>
      <c r="F4" s="167"/>
      <c r="G4" s="167"/>
      <c r="H4" s="210" t="s">
        <v>87</v>
      </c>
      <c r="I4" s="211"/>
      <c r="J4" s="211"/>
      <c r="K4" s="212" t="s">
        <v>94</v>
      </c>
      <c r="L4" s="213"/>
    </row>
    <row r="5" spans="1:12" ht="25.2" customHeight="1" x14ac:dyDescent="0.35">
      <c r="A5" s="165" t="s">
        <v>0</v>
      </c>
      <c r="B5" s="38" t="s">
        <v>39</v>
      </c>
      <c r="C5" s="42"/>
      <c r="D5" s="42"/>
      <c r="E5" s="42"/>
      <c r="F5" s="41" t="s">
        <v>3</v>
      </c>
      <c r="G5" s="154" t="s">
        <v>41</v>
      </c>
      <c r="H5" s="154"/>
      <c r="I5" s="43" t="s">
        <v>4</v>
      </c>
      <c r="J5" s="154" t="s">
        <v>40</v>
      </c>
      <c r="K5" s="44" t="s">
        <v>5</v>
      </c>
      <c r="L5" s="168">
        <v>97032</v>
      </c>
    </row>
    <row r="6" spans="1:12" ht="25.2" customHeight="1" x14ac:dyDescent="0.3">
      <c r="A6" s="169" t="s">
        <v>61</v>
      </c>
      <c r="B6" s="36"/>
      <c r="C6" s="36"/>
      <c r="D6" s="36"/>
      <c r="E6" s="36"/>
      <c r="F6" s="36"/>
      <c r="G6" s="36"/>
      <c r="H6" s="36"/>
      <c r="I6" s="36"/>
      <c r="J6" s="36"/>
      <c r="K6" s="69" t="s">
        <v>130</v>
      </c>
      <c r="L6" s="201">
        <f ca="1">TODAY()</f>
        <v>45174</v>
      </c>
    </row>
    <row r="7" spans="1:12" ht="14.4" thickBot="1" x14ac:dyDescent="0.35">
      <c r="A7" s="163"/>
      <c r="B7" s="36"/>
      <c r="C7" s="36"/>
      <c r="D7" s="36"/>
      <c r="E7" s="36"/>
      <c r="F7" s="36"/>
      <c r="G7" s="36"/>
      <c r="H7" s="36"/>
      <c r="I7" s="36"/>
      <c r="J7" s="36"/>
      <c r="K7" s="36"/>
      <c r="L7" s="164"/>
    </row>
    <row r="8" spans="1:12" ht="21.9" customHeight="1" thickBot="1" x14ac:dyDescent="0.35">
      <c r="A8" s="171" t="s">
        <v>26</v>
      </c>
      <c r="B8" s="45"/>
      <c r="C8" s="45"/>
      <c r="D8" s="45"/>
      <c r="E8" s="45"/>
      <c r="F8" s="46" t="s">
        <v>35</v>
      </c>
      <c r="G8" s="47">
        <v>40</v>
      </c>
      <c r="H8" s="36"/>
      <c r="I8" s="36"/>
      <c r="J8" s="36"/>
      <c r="K8" s="206" t="s">
        <v>32</v>
      </c>
      <c r="L8" s="207"/>
    </row>
    <row r="9" spans="1:12" s="49" customFormat="1" ht="27.75" customHeight="1" thickBot="1" x14ac:dyDescent="0.35">
      <c r="A9" s="151" t="s">
        <v>7</v>
      </c>
      <c r="B9" s="151" t="s">
        <v>8</v>
      </c>
      <c r="C9" s="151" t="s">
        <v>23</v>
      </c>
      <c r="D9" s="151" t="s">
        <v>14</v>
      </c>
      <c r="E9" s="151" t="s">
        <v>9</v>
      </c>
      <c r="F9" s="151" t="s">
        <v>31</v>
      </c>
      <c r="G9" s="151" t="s">
        <v>10</v>
      </c>
      <c r="H9" s="151" t="s">
        <v>76</v>
      </c>
      <c r="I9" s="48" t="s">
        <v>15</v>
      </c>
      <c r="J9" s="172"/>
      <c r="K9" s="50" t="s">
        <v>19</v>
      </c>
      <c r="L9" s="50" t="s">
        <v>18</v>
      </c>
    </row>
    <row r="10" spans="1:12" ht="21.9" customHeight="1" x14ac:dyDescent="0.45">
      <c r="A10" s="173">
        <v>41281</v>
      </c>
      <c r="B10" s="155" t="s">
        <v>42</v>
      </c>
      <c r="C10" s="51">
        <v>0.35416666666666669</v>
      </c>
      <c r="D10" s="51">
        <v>0.47916666666666669</v>
      </c>
      <c r="E10" s="28">
        <v>6</v>
      </c>
      <c r="F10" s="52">
        <v>6</v>
      </c>
      <c r="G10" s="114"/>
      <c r="H10" s="31">
        <f>IF(F10&gt;0,$G$8*F10,"$ ")</f>
        <v>240</v>
      </c>
      <c r="I10" s="53"/>
      <c r="J10" s="36"/>
      <c r="K10" s="54">
        <v>31</v>
      </c>
      <c r="L10" s="55" t="s">
        <v>17</v>
      </c>
    </row>
    <row r="11" spans="1:12" ht="21.9" customHeight="1" x14ac:dyDescent="0.45">
      <c r="A11" s="174">
        <v>41281</v>
      </c>
      <c r="B11" s="153" t="s">
        <v>42</v>
      </c>
      <c r="C11" s="56">
        <v>0.54166666666666663</v>
      </c>
      <c r="D11" s="56">
        <v>0.70138888888888884</v>
      </c>
      <c r="E11" s="29">
        <f>IF(((D11-C11)*24)&gt;0,(D11-C11)*24," ")</f>
        <v>3.833333333333333</v>
      </c>
      <c r="F11" s="57">
        <v>4</v>
      </c>
      <c r="G11" s="115"/>
      <c r="H11" s="32">
        <f>IF(F11&gt;0,$G$8*F11,"$ ")</f>
        <v>160</v>
      </c>
      <c r="I11" s="58"/>
      <c r="J11" s="36"/>
      <c r="K11" s="54">
        <v>31</v>
      </c>
      <c r="L11" s="55" t="s">
        <v>17</v>
      </c>
    </row>
    <row r="12" spans="1:12" ht="21.9" customHeight="1" x14ac:dyDescent="0.45">
      <c r="A12" s="174">
        <v>41288</v>
      </c>
      <c r="B12" s="153" t="s">
        <v>42</v>
      </c>
      <c r="C12" s="56">
        <v>0.35416666666666669</v>
      </c>
      <c r="D12" s="56">
        <v>0.47916666666666669</v>
      </c>
      <c r="E12" s="29">
        <f>IF(((D12-C12)*24)&gt;0,(D12-C12)*24," ")</f>
        <v>3</v>
      </c>
      <c r="F12" s="57">
        <v>3</v>
      </c>
      <c r="G12" s="115"/>
      <c r="H12" s="32">
        <f>IF(F12&gt;0,$G$8*F12,"$ ")</f>
        <v>120</v>
      </c>
      <c r="I12" s="58"/>
      <c r="J12" s="36"/>
      <c r="K12" s="54">
        <v>31</v>
      </c>
      <c r="L12" s="55" t="s">
        <v>17</v>
      </c>
    </row>
    <row r="13" spans="1:12" ht="21.9" customHeight="1" x14ac:dyDescent="0.45">
      <c r="A13" s="174">
        <v>41288</v>
      </c>
      <c r="B13" s="153" t="s">
        <v>42</v>
      </c>
      <c r="C13" s="56">
        <v>0.54166666666666663</v>
      </c>
      <c r="D13" s="56">
        <v>0.66666666666666663</v>
      </c>
      <c r="E13" s="29">
        <f>IF(((D13-C13)*24)&gt;0,(D13-C13)*24," ")</f>
        <v>3</v>
      </c>
      <c r="F13" s="57">
        <v>3</v>
      </c>
      <c r="G13" s="115"/>
      <c r="H13" s="32">
        <f>IF(F13&gt;0,$G$8*F13,"$ ")</f>
        <v>120</v>
      </c>
      <c r="I13" s="58"/>
      <c r="J13" s="36"/>
      <c r="K13" s="54">
        <v>31</v>
      </c>
      <c r="L13" s="55" t="s">
        <v>17</v>
      </c>
    </row>
    <row r="14" spans="1:12" ht="21.9" customHeight="1" thickBot="1" x14ac:dyDescent="0.5">
      <c r="A14" s="152"/>
      <c r="B14" s="116"/>
      <c r="C14" s="59"/>
      <c r="D14" s="59"/>
      <c r="E14" s="30" t="str">
        <f>IF(((D14-C14)*24)&gt;0,(D14-C14)*24," ")</f>
        <v xml:space="preserve"> </v>
      </c>
      <c r="F14" s="60"/>
      <c r="G14" s="117"/>
      <c r="H14" s="33" t="str">
        <f>IF(F14&gt;0,$G$8*F14,"$ ")</f>
        <v xml:space="preserve">$ </v>
      </c>
      <c r="I14" s="61"/>
      <c r="J14" s="36"/>
      <c r="K14" s="54">
        <v>31</v>
      </c>
      <c r="L14" s="55" t="s">
        <v>17</v>
      </c>
    </row>
    <row r="15" spans="1:12" ht="21.9" customHeight="1" thickBot="1" x14ac:dyDescent="0.35">
      <c r="A15" s="163"/>
      <c r="B15" s="36"/>
      <c r="C15" s="36"/>
      <c r="D15" s="36"/>
      <c r="E15" s="36"/>
      <c r="F15" s="36"/>
      <c r="G15" s="46" t="s">
        <v>20</v>
      </c>
      <c r="H15" s="118">
        <f>IF(SUM(H10:H14)&gt;0,SUM(H10:H14),"$ ")</f>
        <v>640</v>
      </c>
      <c r="I15" s="36"/>
      <c r="J15" s="36"/>
      <c r="K15" s="62" t="s">
        <v>30</v>
      </c>
      <c r="L15" s="63"/>
    </row>
    <row r="16" spans="1:12" ht="9" customHeight="1" thickBot="1" x14ac:dyDescent="0.35">
      <c r="A16" s="163"/>
      <c r="B16" s="36"/>
      <c r="C16" s="36"/>
      <c r="D16" s="36"/>
      <c r="E16" s="36"/>
      <c r="F16" s="69"/>
      <c r="G16" s="36"/>
      <c r="H16" s="36"/>
      <c r="I16" s="36"/>
      <c r="J16" s="36"/>
      <c r="K16" s="64"/>
      <c r="L16" s="63"/>
    </row>
    <row r="17" spans="1:12" ht="21.9" customHeight="1" thickBot="1" x14ac:dyDescent="0.35">
      <c r="A17" s="171" t="s">
        <v>22</v>
      </c>
      <c r="B17" s="45"/>
      <c r="C17" s="45"/>
      <c r="D17" s="45"/>
      <c r="E17" s="45"/>
      <c r="F17" s="46" t="s">
        <v>81</v>
      </c>
      <c r="G17" s="65">
        <v>0.56000000000000005</v>
      </c>
      <c r="H17" s="36"/>
      <c r="I17" s="36"/>
      <c r="J17" s="36"/>
      <c r="K17" s="66"/>
      <c r="L17" s="63"/>
    </row>
    <row r="18" spans="1:12" ht="25.5" customHeight="1" thickBot="1" x14ac:dyDescent="0.35">
      <c r="A18" s="67" t="s">
        <v>7</v>
      </c>
      <c r="B18" s="67" t="s">
        <v>8</v>
      </c>
      <c r="C18" s="208" t="s">
        <v>11</v>
      </c>
      <c r="D18" s="208"/>
      <c r="E18" s="208" t="s">
        <v>12</v>
      </c>
      <c r="F18" s="208"/>
      <c r="G18" s="151" t="s">
        <v>13</v>
      </c>
      <c r="H18" s="151" t="s">
        <v>34</v>
      </c>
      <c r="I18" s="68" t="s">
        <v>46</v>
      </c>
      <c r="J18" s="36"/>
      <c r="K18" s="50" t="s">
        <v>19</v>
      </c>
      <c r="L18" s="50" t="s">
        <v>18</v>
      </c>
    </row>
    <row r="19" spans="1:12" ht="21.9" customHeight="1" x14ac:dyDescent="0.45">
      <c r="A19" s="173">
        <v>41281</v>
      </c>
      <c r="B19" s="155" t="s">
        <v>42</v>
      </c>
      <c r="C19" s="209" t="s">
        <v>41</v>
      </c>
      <c r="D19" s="209"/>
      <c r="E19" s="209" t="s">
        <v>44</v>
      </c>
      <c r="F19" s="209"/>
      <c r="G19" s="155">
        <v>36</v>
      </c>
      <c r="H19" s="9">
        <f>IF(G19&gt;0,ROUND($G$17*G19,2),"$ ")</f>
        <v>20.16</v>
      </c>
      <c r="I19" s="53" t="s">
        <v>47</v>
      </c>
      <c r="J19" s="36"/>
      <c r="K19" s="54">
        <v>35</v>
      </c>
      <c r="L19" s="55" t="s">
        <v>17</v>
      </c>
    </row>
    <row r="20" spans="1:12" ht="21.9" customHeight="1" x14ac:dyDescent="0.45">
      <c r="A20" s="174">
        <v>41281</v>
      </c>
      <c r="B20" s="153" t="s">
        <v>42</v>
      </c>
      <c r="C20" s="214" t="s">
        <v>44</v>
      </c>
      <c r="D20" s="214"/>
      <c r="E20" s="214" t="s">
        <v>41</v>
      </c>
      <c r="F20" s="214"/>
      <c r="G20" s="153">
        <v>36</v>
      </c>
      <c r="H20" s="10">
        <f>IF(G20&gt;0,ROUND($G$17*G20,2),"$ ")</f>
        <v>20.16</v>
      </c>
      <c r="I20" s="58" t="s">
        <v>47</v>
      </c>
      <c r="J20" s="36"/>
      <c r="K20" s="54">
        <v>35</v>
      </c>
      <c r="L20" s="55" t="s">
        <v>17</v>
      </c>
    </row>
    <row r="21" spans="1:12" ht="21.9" customHeight="1" x14ac:dyDescent="0.45">
      <c r="A21" s="174">
        <v>41288</v>
      </c>
      <c r="B21" s="153" t="s">
        <v>42</v>
      </c>
      <c r="C21" s="214" t="s">
        <v>41</v>
      </c>
      <c r="D21" s="214"/>
      <c r="E21" s="214" t="s">
        <v>44</v>
      </c>
      <c r="F21" s="214"/>
      <c r="G21" s="153">
        <v>36</v>
      </c>
      <c r="H21" s="10">
        <f>IF(G21&gt;0,ROUND($G$17*G21,2),"$ ")</f>
        <v>20.16</v>
      </c>
      <c r="I21" s="58" t="s">
        <v>67</v>
      </c>
      <c r="J21" s="36"/>
      <c r="K21" s="54">
        <v>35</v>
      </c>
      <c r="L21" s="55" t="s">
        <v>17</v>
      </c>
    </row>
    <row r="22" spans="1:12" ht="21.9" customHeight="1" x14ac:dyDescent="0.45">
      <c r="A22" s="174">
        <v>41288</v>
      </c>
      <c r="B22" s="153" t="s">
        <v>42</v>
      </c>
      <c r="C22" s="214" t="s">
        <v>44</v>
      </c>
      <c r="D22" s="214"/>
      <c r="E22" s="214" t="s">
        <v>41</v>
      </c>
      <c r="F22" s="214"/>
      <c r="G22" s="153">
        <v>36</v>
      </c>
      <c r="H22" s="10">
        <f>IF(G22&gt;0,ROUND($G$17*G22,2),"$ ")</f>
        <v>20.16</v>
      </c>
      <c r="I22" s="58" t="s">
        <v>67</v>
      </c>
      <c r="J22" s="36"/>
      <c r="K22" s="54">
        <v>35</v>
      </c>
      <c r="L22" s="55" t="s">
        <v>17</v>
      </c>
    </row>
    <row r="23" spans="1:12" ht="21.9" customHeight="1" thickBot="1" x14ac:dyDescent="0.5">
      <c r="A23" s="175"/>
      <c r="B23" s="152"/>
      <c r="C23" s="215"/>
      <c r="D23" s="215"/>
      <c r="E23" s="215"/>
      <c r="F23" s="215"/>
      <c r="G23" s="152"/>
      <c r="H23" s="11" t="str">
        <f>IF(G23&gt;0,ROUND($G$17*G23,2),"$ ")</f>
        <v xml:space="preserve">$ </v>
      </c>
      <c r="I23" s="61"/>
      <c r="J23" s="36"/>
      <c r="K23" s="54">
        <v>35</v>
      </c>
      <c r="L23" s="55" t="s">
        <v>17</v>
      </c>
    </row>
    <row r="24" spans="1:12" ht="21.9" customHeight="1" thickBot="1" x14ac:dyDescent="0.35">
      <c r="A24" s="163"/>
      <c r="B24" s="36"/>
      <c r="C24" s="36"/>
      <c r="D24" s="36"/>
      <c r="E24" s="69"/>
      <c r="F24" s="36"/>
      <c r="G24" s="46" t="s">
        <v>24</v>
      </c>
      <c r="H24" s="12">
        <f>IF(SUM(H19:H23)&gt;0,SUM(H19:H23),"$ ")</f>
        <v>80.64</v>
      </c>
      <c r="I24" s="36"/>
      <c r="J24" s="36"/>
      <c r="K24" s="142" t="s">
        <v>29</v>
      </c>
      <c r="L24" s="143"/>
    </row>
    <row r="25" spans="1:12" ht="9" customHeight="1" thickBot="1" x14ac:dyDescent="0.35">
      <c r="A25" s="163"/>
      <c r="B25" s="36"/>
      <c r="C25" s="36"/>
      <c r="D25" s="36"/>
      <c r="E25" s="69"/>
      <c r="F25" s="36"/>
      <c r="G25" s="36"/>
      <c r="H25" s="36"/>
      <c r="I25" s="36"/>
      <c r="J25" s="36"/>
      <c r="K25" s="176"/>
      <c r="L25" s="177"/>
    </row>
    <row r="26" spans="1:12" ht="21.9" customHeight="1" thickBot="1" x14ac:dyDescent="0.35">
      <c r="A26" s="178" t="s">
        <v>66</v>
      </c>
      <c r="B26" s="73"/>
      <c r="C26" s="73"/>
      <c r="D26" s="46"/>
      <c r="E26" s="36"/>
      <c r="F26" s="46" t="s">
        <v>79</v>
      </c>
      <c r="G26" s="119" t="s">
        <v>17</v>
      </c>
      <c r="H26" s="45"/>
      <c r="I26" s="36"/>
      <c r="J26" s="36"/>
      <c r="K26" s="176"/>
      <c r="L26" s="177"/>
    </row>
    <row r="27" spans="1:12" ht="18" customHeight="1" x14ac:dyDescent="0.3">
      <c r="A27" s="216" t="s">
        <v>7</v>
      </c>
      <c r="B27" s="216" t="s">
        <v>8</v>
      </c>
      <c r="C27" s="218" t="s">
        <v>91</v>
      </c>
      <c r="D27" s="220" t="s">
        <v>89</v>
      </c>
      <c r="E27" s="236" t="s">
        <v>93</v>
      </c>
      <c r="F27" s="236" t="s">
        <v>90</v>
      </c>
      <c r="G27" s="238" t="s">
        <v>83</v>
      </c>
      <c r="H27" s="238" t="s">
        <v>21</v>
      </c>
      <c r="I27" s="224" t="s">
        <v>46</v>
      </c>
      <c r="J27" s="36"/>
      <c r="K27" s="176"/>
      <c r="L27" s="177"/>
    </row>
    <row r="28" spans="1:12" ht="12.75" customHeight="1" thickBot="1" x14ac:dyDescent="0.35">
      <c r="A28" s="217"/>
      <c r="B28" s="217"/>
      <c r="C28" s="219"/>
      <c r="D28" s="221"/>
      <c r="E28" s="237"/>
      <c r="F28" s="237"/>
      <c r="G28" s="239"/>
      <c r="H28" s="239"/>
      <c r="I28" s="225"/>
      <c r="J28" s="36"/>
      <c r="K28" s="176"/>
      <c r="L28" s="177"/>
    </row>
    <row r="29" spans="1:12" ht="21.9" customHeight="1" x14ac:dyDescent="0.3">
      <c r="A29" s="173"/>
      <c r="B29" s="155"/>
      <c r="C29" s="155"/>
      <c r="D29" s="120" t="s">
        <v>92</v>
      </c>
      <c r="E29" s="25" t="str">
        <f>IF(C29&gt;0,(C29*1.2/60)," ")</f>
        <v xml:space="preserve"> </v>
      </c>
      <c r="F29" s="25"/>
      <c r="G29" s="22" t="str">
        <f>IF(C29&gt;0,(E29-F29)," ")</f>
        <v xml:space="preserve"> </v>
      </c>
      <c r="H29" s="19" t="str">
        <f>IF(C29&gt;0,(G$26*G29),"$ ")</f>
        <v xml:space="preserve">$ </v>
      </c>
      <c r="I29" s="53"/>
      <c r="J29" s="36"/>
      <c r="K29" s="176"/>
      <c r="L29" s="177"/>
    </row>
    <row r="30" spans="1:12" ht="21.9" customHeight="1" x14ac:dyDescent="0.3">
      <c r="A30" s="174"/>
      <c r="B30" s="153"/>
      <c r="C30" s="153"/>
      <c r="D30" s="120" t="s">
        <v>92</v>
      </c>
      <c r="E30" s="26" t="str">
        <f>IF(C30&gt;0,(C30*1.2/60)," ")</f>
        <v xml:space="preserve"> </v>
      </c>
      <c r="F30" s="26"/>
      <c r="G30" s="23" t="str">
        <f>IF(C30&gt;0,(E30-F30)," ")</f>
        <v xml:space="preserve"> </v>
      </c>
      <c r="H30" s="20" t="str">
        <f>IF(C30&gt;0,(G$26*G30),"$ ")</f>
        <v xml:space="preserve">$ </v>
      </c>
      <c r="I30" s="58"/>
      <c r="J30" s="36"/>
      <c r="K30" s="176"/>
      <c r="L30" s="177"/>
    </row>
    <row r="31" spans="1:12" ht="21.9" customHeight="1" x14ac:dyDescent="0.3">
      <c r="A31" s="174"/>
      <c r="B31" s="153"/>
      <c r="C31" s="153"/>
      <c r="D31" s="120" t="s">
        <v>92</v>
      </c>
      <c r="E31" s="26" t="str">
        <f>IF(C31&gt;0,(C31*1.2/60)," ")</f>
        <v xml:space="preserve"> </v>
      </c>
      <c r="F31" s="26"/>
      <c r="G31" s="23" t="str">
        <f>IF(C31&gt;0,(E31-F31)," ")</f>
        <v xml:space="preserve"> </v>
      </c>
      <c r="H31" s="20" t="str">
        <f>IF(C31&gt;0,(G$26*G31),"$ ")</f>
        <v xml:space="preserve">$ </v>
      </c>
      <c r="I31" s="58"/>
      <c r="J31" s="36"/>
      <c r="K31" s="176"/>
      <c r="L31" s="177"/>
    </row>
    <row r="32" spans="1:12" ht="21.9" customHeight="1" x14ac:dyDescent="0.3">
      <c r="A32" s="174"/>
      <c r="B32" s="153"/>
      <c r="C32" s="153"/>
      <c r="D32" s="120" t="s">
        <v>92</v>
      </c>
      <c r="E32" s="26" t="str">
        <f>IF(C32&gt;0,(C32*1.2/60)," ")</f>
        <v xml:space="preserve"> </v>
      </c>
      <c r="F32" s="26"/>
      <c r="G32" s="23" t="str">
        <f>IF(C32&gt;0,(E32-F32)," ")</f>
        <v xml:space="preserve"> </v>
      </c>
      <c r="H32" s="20" t="str">
        <f>IF(C32&gt;0,(G$26*G32),"$ ")</f>
        <v xml:space="preserve">$ </v>
      </c>
      <c r="I32" s="58"/>
      <c r="J32" s="36"/>
      <c r="K32" s="176"/>
      <c r="L32" s="177"/>
    </row>
    <row r="33" spans="1:12" ht="21.9" customHeight="1" thickBot="1" x14ac:dyDescent="0.35">
      <c r="A33" s="175"/>
      <c r="B33" s="152"/>
      <c r="C33" s="152"/>
      <c r="D33" s="121" t="s">
        <v>92</v>
      </c>
      <c r="E33" s="27" t="str">
        <f>IF(C33&gt;0,(C33*1.2/60)," ")</f>
        <v xml:space="preserve"> </v>
      </c>
      <c r="F33" s="27"/>
      <c r="G33" s="24" t="str">
        <f>IF(C33&gt;0,(E33-F33)," ")</f>
        <v xml:space="preserve"> </v>
      </c>
      <c r="H33" s="21" t="str">
        <f>IF(C33&gt;0,(G$26*G33),"$ ")</f>
        <v xml:space="preserve">$ </v>
      </c>
      <c r="I33" s="61"/>
      <c r="J33" s="36"/>
      <c r="K33" s="176"/>
      <c r="L33" s="177"/>
    </row>
    <row r="34" spans="1:12" ht="21.9" customHeight="1" thickBot="1" x14ac:dyDescent="0.35">
      <c r="A34" s="163"/>
      <c r="B34" s="36"/>
      <c r="C34" s="36"/>
      <c r="D34" s="71"/>
      <c r="E34" s="36"/>
      <c r="F34" s="36"/>
      <c r="G34" s="46" t="s">
        <v>25</v>
      </c>
      <c r="H34" s="72" t="str">
        <f>IF(SUM(H29:H33)&gt;0,SUM(H29:H33),"$ ")</f>
        <v xml:space="preserve">$ </v>
      </c>
      <c r="I34" s="69"/>
      <c r="J34" s="36"/>
      <c r="K34" s="176"/>
      <c r="L34" s="177"/>
    </row>
    <row r="35" spans="1:12" ht="9" customHeight="1" x14ac:dyDescent="0.3">
      <c r="A35" s="163"/>
      <c r="B35" s="36"/>
      <c r="C35" s="36"/>
      <c r="D35" s="36"/>
      <c r="E35" s="36"/>
      <c r="F35" s="69"/>
      <c r="G35" s="36"/>
      <c r="H35" s="36"/>
      <c r="I35" s="36"/>
      <c r="J35" s="36"/>
      <c r="K35" s="176"/>
      <c r="L35" s="177"/>
    </row>
    <row r="36" spans="1:12" ht="15" customHeight="1" thickBot="1" x14ac:dyDescent="0.35">
      <c r="A36" s="178" t="s">
        <v>63</v>
      </c>
      <c r="B36" s="73"/>
      <c r="C36" s="73"/>
      <c r="D36" s="74" t="s">
        <v>37</v>
      </c>
      <c r="E36" s="75"/>
      <c r="F36" s="75"/>
      <c r="G36" s="75"/>
      <c r="H36" s="75"/>
      <c r="I36" s="36"/>
      <c r="J36" s="36"/>
      <c r="K36" s="176"/>
      <c r="L36" s="177"/>
    </row>
    <row r="37" spans="1:12" ht="12.75" customHeight="1" thickBot="1" x14ac:dyDescent="0.35">
      <c r="A37" s="76" t="s">
        <v>7</v>
      </c>
      <c r="B37" s="76" t="s">
        <v>8</v>
      </c>
      <c r="C37" s="77" t="s">
        <v>65</v>
      </c>
      <c r="D37" s="78"/>
      <c r="E37" s="78"/>
      <c r="F37" s="78"/>
      <c r="G37" s="79"/>
      <c r="H37" s="80" t="s">
        <v>18</v>
      </c>
      <c r="I37" s="36"/>
      <c r="J37" s="36"/>
      <c r="K37" s="176"/>
      <c r="L37" s="177"/>
    </row>
    <row r="38" spans="1:12" ht="21.9" customHeight="1" x14ac:dyDescent="0.3">
      <c r="A38" s="173"/>
      <c r="B38" s="81"/>
      <c r="C38" s="82"/>
      <c r="D38" s="83"/>
      <c r="E38" s="83"/>
      <c r="F38" s="83"/>
      <c r="G38" s="84"/>
      <c r="H38" s="85" t="s">
        <v>17</v>
      </c>
      <c r="I38" s="36"/>
      <c r="J38" s="36"/>
      <c r="K38" s="176"/>
      <c r="L38" s="177"/>
    </row>
    <row r="39" spans="1:12" ht="21.9" customHeight="1" x14ac:dyDescent="0.3">
      <c r="A39" s="174"/>
      <c r="B39" s="86"/>
      <c r="C39" s="87"/>
      <c r="D39" s="88"/>
      <c r="E39" s="88"/>
      <c r="F39" s="88"/>
      <c r="G39" s="89"/>
      <c r="H39" s="90" t="s">
        <v>17</v>
      </c>
      <c r="I39" s="36"/>
      <c r="J39" s="36"/>
      <c r="K39" s="176"/>
      <c r="L39" s="177"/>
    </row>
    <row r="40" spans="1:12" ht="21.9" customHeight="1" x14ac:dyDescent="0.3">
      <c r="A40" s="174"/>
      <c r="B40" s="86"/>
      <c r="C40" s="87"/>
      <c r="D40" s="88"/>
      <c r="E40" s="88"/>
      <c r="F40" s="88"/>
      <c r="G40" s="89"/>
      <c r="H40" s="90" t="s">
        <v>17</v>
      </c>
      <c r="I40" s="36"/>
      <c r="J40" s="36"/>
      <c r="K40" s="176"/>
      <c r="L40" s="177"/>
    </row>
    <row r="41" spans="1:12" ht="21.9" customHeight="1" thickBot="1" x14ac:dyDescent="0.35">
      <c r="A41" s="175"/>
      <c r="B41" s="152"/>
      <c r="C41" s="91"/>
      <c r="D41" s="92"/>
      <c r="E41" s="92"/>
      <c r="F41" s="92"/>
      <c r="G41" s="93"/>
      <c r="H41" s="94" t="s">
        <v>17</v>
      </c>
      <c r="I41" s="36"/>
      <c r="J41" s="36"/>
      <c r="K41" s="176"/>
      <c r="L41" s="177"/>
    </row>
    <row r="42" spans="1:12" ht="21.9" customHeight="1" thickBot="1" x14ac:dyDescent="0.35">
      <c r="A42" s="163"/>
      <c r="B42" s="36"/>
      <c r="C42" s="36"/>
      <c r="D42" s="36"/>
      <c r="E42" s="36"/>
      <c r="F42" s="36"/>
      <c r="G42" s="46" t="s">
        <v>64</v>
      </c>
      <c r="H42" s="122" t="str">
        <f>IF(SUM(H38:H41)&gt;0,SUM(H38:H41),"$ ")</f>
        <v xml:space="preserve">$ </v>
      </c>
      <c r="I42" s="36"/>
      <c r="J42" s="36"/>
      <c r="K42" s="176"/>
      <c r="L42" s="177"/>
    </row>
    <row r="43" spans="1:12" ht="20.100000000000001" customHeight="1" thickBot="1" x14ac:dyDescent="0.35">
      <c r="A43" s="66"/>
      <c r="B43" s="95"/>
      <c r="C43" s="95"/>
      <c r="D43" s="95"/>
      <c r="E43" s="95"/>
      <c r="F43" s="95"/>
      <c r="G43" s="96"/>
      <c r="H43" s="97"/>
      <c r="I43" s="226" t="s">
        <v>28</v>
      </c>
      <c r="J43" s="226"/>
      <c r="K43" s="226"/>
      <c r="L43" s="227"/>
    </row>
    <row r="44" spans="1:12" ht="21.9" customHeight="1" x14ac:dyDescent="0.3">
      <c r="A44" s="206" t="s">
        <v>33</v>
      </c>
      <c r="B44" s="228"/>
      <c r="C44" s="228"/>
      <c r="D44" s="228"/>
      <c r="E44" s="228"/>
      <c r="F44" s="228"/>
      <c r="G44" s="207"/>
      <c r="H44" s="97"/>
      <c r="I44" s="98"/>
      <c r="J44" s="99"/>
      <c r="K44" s="100" t="str">
        <f>G15</f>
        <v xml:space="preserve">Total Billable Interpreting Fee: </v>
      </c>
      <c r="L44" s="182">
        <f>H15</f>
        <v>640</v>
      </c>
    </row>
    <row r="45" spans="1:12" ht="21.9" customHeight="1" x14ac:dyDescent="0.3">
      <c r="A45" s="229" t="s">
        <v>129</v>
      </c>
      <c r="B45" s="230"/>
      <c r="C45" s="230"/>
      <c r="D45" s="230"/>
      <c r="E45" s="230"/>
      <c r="F45" s="230"/>
      <c r="G45" s="231"/>
      <c r="H45" s="97"/>
      <c r="I45" s="101"/>
      <c r="J45" s="102"/>
      <c r="K45" s="103" t="str">
        <f>G24</f>
        <v xml:space="preserve">Total Preauthorized Mileage: </v>
      </c>
      <c r="L45" s="183">
        <f>H24</f>
        <v>80.64</v>
      </c>
    </row>
    <row r="46" spans="1:12" ht="21.9" customHeight="1" x14ac:dyDescent="0.3">
      <c r="A46" s="232"/>
      <c r="B46" s="230"/>
      <c r="C46" s="230"/>
      <c r="D46" s="230"/>
      <c r="E46" s="230"/>
      <c r="F46" s="230"/>
      <c r="G46" s="231"/>
      <c r="H46" s="97"/>
      <c r="I46" s="101"/>
      <c r="J46" s="102"/>
      <c r="K46" s="103" t="str">
        <f>G34</f>
        <v xml:space="preserve">Total Preauthorized Travel Fee: </v>
      </c>
      <c r="L46" s="183" t="str">
        <f>H34</f>
        <v xml:space="preserve">$ </v>
      </c>
    </row>
    <row r="47" spans="1:12" ht="21.9" customHeight="1" x14ac:dyDescent="0.3">
      <c r="A47" s="66" t="s">
        <v>58</v>
      </c>
      <c r="B47" s="95"/>
      <c r="C47" s="104"/>
      <c r="D47" s="104"/>
      <c r="E47" s="104"/>
      <c r="F47" s="104"/>
      <c r="G47" s="105"/>
      <c r="H47" s="97"/>
      <c r="I47" s="101"/>
      <c r="J47" s="102"/>
      <c r="K47" s="103" t="str">
        <f>G42</f>
        <v xml:space="preserve">Total Other Preauthorized Items: </v>
      </c>
      <c r="L47" s="183" t="str">
        <f>H42</f>
        <v xml:space="preserve">$ </v>
      </c>
    </row>
    <row r="48" spans="1:12" ht="21.9" customHeight="1" thickBot="1" x14ac:dyDescent="0.35">
      <c r="A48" s="106" t="s">
        <v>59</v>
      </c>
      <c r="B48" s="104"/>
      <c r="C48" s="104"/>
      <c r="D48" s="104"/>
      <c r="E48" s="104"/>
      <c r="F48" s="104"/>
      <c r="G48" s="105"/>
      <c r="H48" s="97"/>
      <c r="I48" s="107"/>
      <c r="J48" s="108"/>
      <c r="K48" s="109" t="s">
        <v>27</v>
      </c>
      <c r="L48" s="184">
        <f>IF(SUM(L44:L47)&gt;0,SUM(L44:L47),"$ ")</f>
        <v>720.64</v>
      </c>
    </row>
    <row r="49" spans="1:12" ht="20.100000000000001" customHeight="1" x14ac:dyDescent="0.3">
      <c r="A49" s="163"/>
      <c r="B49" s="36"/>
      <c r="C49" s="36"/>
      <c r="D49" s="36"/>
      <c r="E49" s="36"/>
      <c r="F49" s="36"/>
      <c r="G49" s="36"/>
      <c r="H49" s="36"/>
      <c r="I49" s="36"/>
      <c r="J49" s="36"/>
      <c r="K49" s="36"/>
      <c r="L49" s="164"/>
    </row>
    <row r="50" spans="1:12" ht="53.4" customHeight="1" x14ac:dyDescent="0.3">
      <c r="A50" s="233" t="s">
        <v>84</v>
      </c>
      <c r="B50" s="234"/>
      <c r="C50" s="234"/>
      <c r="D50" s="234"/>
      <c r="E50" s="234"/>
      <c r="F50" s="234"/>
      <c r="G50" s="234"/>
      <c r="H50" s="234"/>
      <c r="I50" s="234"/>
      <c r="J50" s="234"/>
      <c r="K50" s="234"/>
      <c r="L50" s="235"/>
    </row>
    <row r="51" spans="1:12" ht="18" x14ac:dyDescent="0.35">
      <c r="A51" s="185" t="s">
        <v>62</v>
      </c>
      <c r="B51" s="40"/>
      <c r="C51" s="110"/>
      <c r="D51" s="110" t="s">
        <v>82</v>
      </c>
      <c r="E51" s="111"/>
      <c r="F51" s="111"/>
      <c r="G51" s="111"/>
      <c r="H51" s="111"/>
      <c r="I51" s="111"/>
      <c r="J51" s="41" t="s">
        <v>6</v>
      </c>
      <c r="K51" s="222">
        <v>41655</v>
      </c>
      <c r="L51" s="223"/>
    </row>
    <row r="52" spans="1:12" x14ac:dyDescent="0.3">
      <c r="A52" s="186"/>
      <c r="B52" s="40"/>
      <c r="C52" s="40"/>
      <c r="D52" s="40"/>
      <c r="E52" s="40"/>
      <c r="F52" s="40"/>
      <c r="G52" s="40"/>
      <c r="H52" s="40"/>
      <c r="I52" s="40"/>
      <c r="J52" s="40"/>
      <c r="K52" s="40"/>
      <c r="L52" s="187"/>
    </row>
  </sheetData>
  <sheetProtection algorithmName="SHA-512" hashValue="HT4jB8bdITP+bR749NWwPQ/DL+0S3Wmx5ugTJIwId230hEZMwRGuPPbpEbWRYueN1gVWo8MvxYqkbcKtMP9zeg==" saltValue="VIzu65uzdsI03rwRHMJgzw==" spinCount="100000" sheet="1" insertRows="0"/>
  <mergeCells count="31">
    <mergeCell ref="K51:L51"/>
    <mergeCell ref="I27:I28"/>
    <mergeCell ref="I43:L43"/>
    <mergeCell ref="A44:G44"/>
    <mergeCell ref="A45:G45"/>
    <mergeCell ref="A46:G46"/>
    <mergeCell ref="A50:L50"/>
    <mergeCell ref="E27:E28"/>
    <mergeCell ref="F27:F28"/>
    <mergeCell ref="G27:G28"/>
    <mergeCell ref="H27:H28"/>
    <mergeCell ref="C23:D23"/>
    <mergeCell ref="E23:F23"/>
    <mergeCell ref="A27:A28"/>
    <mergeCell ref="B27:B28"/>
    <mergeCell ref="C27:C28"/>
    <mergeCell ref="D27:D28"/>
    <mergeCell ref="C20:D20"/>
    <mergeCell ref="E20:F20"/>
    <mergeCell ref="C21:D21"/>
    <mergeCell ref="E21:F21"/>
    <mergeCell ref="C22:D22"/>
    <mergeCell ref="E22:F22"/>
    <mergeCell ref="K3:L3"/>
    <mergeCell ref="K8:L8"/>
    <mergeCell ref="C18:D18"/>
    <mergeCell ref="E18:F18"/>
    <mergeCell ref="C19:D19"/>
    <mergeCell ref="E19:F19"/>
    <mergeCell ref="H4:J4"/>
    <mergeCell ref="K4:L4"/>
  </mergeCells>
  <phoneticPr fontId="19" type="noConversion"/>
  <dataValidations xWindow="313" yWindow="649" count="8">
    <dataValidation type="decimal" operator="greaterThanOrEqual" allowBlank="1" showErrorMessage="1" errorTitle="Please enter a positive number" error="Please enter a positive number" promptTitle="Travel During Block" prompt="Enter the time traveled during an assigned block.  Please enter a positive number.  Round down to the nearest 15 minutes or 0.25 hours.  (28 mintues should be entered as 0.25, or 30 minutes should be entered as 0.50.)" sqref="F29:F33" xr:uid="{00000000-0002-0000-0200-000000000000}">
      <formula1>0</formula1>
    </dataValidation>
    <dataValidation allowBlank="1" showInputMessage="1" showErrorMessage="1" promptTitle="Warning!" prompt="This cell calculates based on the START Time and END Time.  Typing in this cell will erase the formula." sqref="E10:E14" xr:uid="{00000000-0002-0000-0200-000001000000}"/>
    <dataValidation allowBlank="1" showInputMessage="1" showErrorMessage="1" promptTitle="Warning!" prompt="This cell calculates the Interpreting Rate x Billable Hours.  Typing in the cell will erase the formula. _x000a_Enter a FLAT RATE here._x000a__x000a_Error Message:  #VALUE!_x000a_If you receive this message, you need to enter an amount in the Interpreting Rate box." sqref="H10:H14" xr:uid="{00000000-0002-0000-0200-000002000000}"/>
    <dataValidation allowBlank="1" showInputMessage="1" showErrorMessage="1" prompt="This cell calculates the Mileage Rate x Miles. This cell has been locked against editing._x000a__x000a_Error Message:  #VALUE!_x000a_If you receive this message, you need to enter an amount in the Mileage Rate box." sqref="H19:H23" xr:uid="{00000000-0002-0000-0200-000003000000}"/>
    <dataValidation allowBlank="1" showInputMessage="1" showErrorMessage="1" prompt="This cell calculates based on Miles x Formula.  This cell has been locked against editing." sqref="E29:E33" xr:uid="{00000000-0002-0000-0200-000004000000}"/>
    <dataValidation allowBlank="1" showInputMessage="1" showErrorMessage="1" prompt="This cell calculates the Travel Time minus Travel During Block.  This cell has been locked against editing." sqref="G29:G33" xr:uid="{00000000-0002-0000-0200-000005000000}"/>
    <dataValidation allowBlank="1" showInputMessage="1" showErrorMessage="1" prompt="This cell calculates the Travel Rate x Billable Travel Time.  This cell has been locked against editing._x000a__x000a_Error Message:  #VALUE!_x000a_If you receive this message, you need to enter an amount in the Travel Rate box." sqref="H29:H33" xr:uid="{00000000-0002-0000-0200-000006000000}"/>
    <dataValidation allowBlank="1" showInputMessage="1" showErrorMessage="1" prompt="This cell has been locked against editing." sqref="D29:D33" xr:uid="{00000000-0002-0000-0200-000007000000}"/>
  </dataValidations>
  <printOptions horizontalCentered="1"/>
  <pageMargins left="0.25" right="0.25" top="0.25" bottom="0.25" header="0.3" footer="0.3"/>
  <pageSetup scale="72" orientation="portrait" verticalDpi="2" r:id="rId1"/>
  <ignoredErrors>
    <ignoredError sqref="G29:G33 H10:H14"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491" r:id="rId4" name="Check Box 11">
              <controlPr defaultSize="0" autoFill="0" autoLine="0" autoPict="0">
                <anchor moveWithCells="1">
                  <from>
                    <xdr:col>1</xdr:col>
                    <xdr:colOff>723900</xdr:colOff>
                    <xdr:row>5</xdr:row>
                    <xdr:rowOff>137160</xdr:rowOff>
                  </from>
                  <to>
                    <xdr:col>2</xdr:col>
                    <xdr:colOff>22860</xdr:colOff>
                    <xdr:row>5</xdr:row>
                    <xdr:rowOff>289560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L52"/>
  <sheetViews>
    <sheetView showGridLines="0" workbookViewId="0">
      <selection activeCell="A46" sqref="A46:G46"/>
    </sheetView>
  </sheetViews>
  <sheetFormatPr defaultColWidth="9.109375" defaultRowHeight="13.8" x14ac:dyDescent="0.3"/>
  <cols>
    <col min="1" max="1" width="12.109375" style="1" customWidth="1"/>
    <col min="2" max="2" width="13.44140625" style="1" customWidth="1"/>
    <col min="3" max="3" width="10.44140625" style="1" customWidth="1"/>
    <col min="4" max="4" width="10.109375" style="1" customWidth="1"/>
    <col min="5" max="5" width="9.6640625" style="1" customWidth="1"/>
    <col min="6" max="6" width="11.109375" style="1" customWidth="1"/>
    <col min="7" max="7" width="12.44140625" style="1" customWidth="1"/>
    <col min="8" max="8" width="13.109375" style="1" customWidth="1"/>
    <col min="9" max="9" width="7.33203125" style="1" customWidth="1"/>
    <col min="10" max="10" width="9.44140625" style="1" customWidth="1"/>
    <col min="11" max="11" width="13.6640625" style="1" customWidth="1"/>
    <col min="12" max="12" width="12.44140625" style="1" customWidth="1"/>
    <col min="13" max="16384" width="9.109375" style="1"/>
  </cols>
  <sheetData>
    <row r="1" spans="1:12" ht="15.6" x14ac:dyDescent="0.3">
      <c r="A1" s="188"/>
      <c r="B1" s="189"/>
      <c r="C1" s="189"/>
      <c r="D1" s="189"/>
      <c r="E1" s="189"/>
      <c r="F1" s="189"/>
      <c r="G1" s="189"/>
      <c r="H1" s="190" t="s">
        <v>86</v>
      </c>
      <c r="I1" s="191"/>
      <c r="J1" s="192"/>
      <c r="K1" s="192"/>
      <c r="L1" s="193" t="s">
        <v>38</v>
      </c>
    </row>
    <row r="2" spans="1:12" x14ac:dyDescent="0.3">
      <c r="A2" s="194"/>
      <c r="B2" s="3"/>
      <c r="C2" s="3"/>
      <c r="D2" s="3"/>
      <c r="E2" s="3"/>
      <c r="F2" s="3"/>
      <c r="G2" s="3"/>
      <c r="H2" s="3"/>
      <c r="I2" s="3"/>
      <c r="J2" s="3"/>
      <c r="K2" s="3"/>
      <c r="L2" s="195"/>
    </row>
    <row r="3" spans="1:12" ht="18" x14ac:dyDescent="0.35">
      <c r="A3" s="196" t="s">
        <v>1</v>
      </c>
      <c r="B3" s="5"/>
      <c r="C3" s="7" t="s">
        <v>60</v>
      </c>
      <c r="D3" s="7"/>
      <c r="E3" s="8"/>
      <c r="F3" s="8"/>
      <c r="G3" s="8"/>
      <c r="H3" s="8"/>
      <c r="I3" s="4"/>
      <c r="J3" s="6" t="s">
        <v>2</v>
      </c>
      <c r="K3" s="240">
        <v>3123456789</v>
      </c>
      <c r="L3" s="241"/>
    </row>
    <row r="4" spans="1:12" ht="25.2" customHeight="1" x14ac:dyDescent="0.3">
      <c r="A4" s="166"/>
      <c r="B4" s="167"/>
      <c r="C4" s="167"/>
      <c r="D4" s="167"/>
      <c r="E4" s="167"/>
      <c r="F4" s="167"/>
      <c r="G4" s="167"/>
      <c r="H4" s="210" t="s">
        <v>87</v>
      </c>
      <c r="I4" s="211"/>
      <c r="J4" s="211"/>
      <c r="K4" s="212" t="s">
        <v>94</v>
      </c>
      <c r="L4" s="213"/>
    </row>
    <row r="5" spans="1:12" ht="25.2" customHeight="1" x14ac:dyDescent="0.35">
      <c r="A5" s="165" t="s">
        <v>0</v>
      </c>
      <c r="B5" s="38" t="s">
        <v>39</v>
      </c>
      <c r="C5" s="42"/>
      <c r="D5" s="42"/>
      <c r="E5" s="42"/>
      <c r="F5" s="41" t="s">
        <v>3</v>
      </c>
      <c r="G5" s="154" t="s">
        <v>41</v>
      </c>
      <c r="H5" s="154"/>
      <c r="I5" s="43" t="s">
        <v>4</v>
      </c>
      <c r="J5" s="154" t="s">
        <v>40</v>
      </c>
      <c r="K5" s="44" t="s">
        <v>5</v>
      </c>
      <c r="L5" s="168">
        <v>97032</v>
      </c>
    </row>
    <row r="6" spans="1:12" ht="25.2" customHeight="1" x14ac:dyDescent="0.3">
      <c r="A6" s="169" t="s">
        <v>61</v>
      </c>
      <c r="B6" s="36"/>
      <c r="C6" s="36"/>
      <c r="D6" s="36"/>
      <c r="E6" s="36"/>
      <c r="F6" s="36"/>
      <c r="G6" s="36"/>
      <c r="H6" s="36"/>
      <c r="I6" s="36"/>
      <c r="J6" s="36"/>
      <c r="K6" s="69" t="s">
        <v>130</v>
      </c>
      <c r="L6" s="201">
        <f ca="1">TODAY()</f>
        <v>45174</v>
      </c>
    </row>
    <row r="7" spans="1:12" ht="14.4" thickBot="1" x14ac:dyDescent="0.35">
      <c r="A7" s="163"/>
      <c r="B7" s="36"/>
      <c r="C7" s="36"/>
      <c r="D7" s="36"/>
      <c r="E7" s="36"/>
      <c r="F7" s="36"/>
      <c r="G7" s="36"/>
      <c r="H7" s="36"/>
      <c r="I7" s="36"/>
      <c r="J7" s="36"/>
      <c r="K7" s="36"/>
      <c r="L7" s="164"/>
    </row>
    <row r="8" spans="1:12" ht="21.9" customHeight="1" thickBot="1" x14ac:dyDescent="0.35">
      <c r="A8" s="171" t="s">
        <v>26</v>
      </c>
      <c r="B8" s="45"/>
      <c r="C8" s="45"/>
      <c r="D8" s="45"/>
      <c r="E8" s="45"/>
      <c r="F8" s="46" t="s">
        <v>35</v>
      </c>
      <c r="G8" s="47">
        <v>50</v>
      </c>
      <c r="H8" s="36"/>
      <c r="I8" s="36"/>
      <c r="J8" s="36"/>
      <c r="K8" s="206" t="s">
        <v>32</v>
      </c>
      <c r="L8" s="207"/>
    </row>
    <row r="9" spans="1:12" s="2" customFormat="1" ht="27.75" customHeight="1" thickBot="1" x14ac:dyDescent="0.35">
      <c r="A9" s="151" t="s">
        <v>7</v>
      </c>
      <c r="B9" s="151" t="s">
        <v>8</v>
      </c>
      <c r="C9" s="151" t="s">
        <v>23</v>
      </c>
      <c r="D9" s="151" t="s">
        <v>14</v>
      </c>
      <c r="E9" s="151" t="s">
        <v>9</v>
      </c>
      <c r="F9" s="151" t="s">
        <v>31</v>
      </c>
      <c r="G9" s="151" t="s">
        <v>10</v>
      </c>
      <c r="H9" s="151" t="s">
        <v>76</v>
      </c>
      <c r="I9" s="48" t="s">
        <v>15</v>
      </c>
      <c r="J9" s="172"/>
      <c r="K9" s="50" t="s">
        <v>19</v>
      </c>
      <c r="L9" s="50" t="s">
        <v>18</v>
      </c>
    </row>
    <row r="10" spans="1:12" ht="21.9" customHeight="1" x14ac:dyDescent="0.45">
      <c r="A10" s="173">
        <v>41296</v>
      </c>
      <c r="B10" s="155" t="s">
        <v>49</v>
      </c>
      <c r="C10" s="51">
        <v>0.35416666666666669</v>
      </c>
      <c r="D10" s="51">
        <v>0.4375</v>
      </c>
      <c r="E10" s="28">
        <f>IF(((D10-C10)*24)&gt;0,(D10-C10)*24," ")</f>
        <v>1.9999999999999996</v>
      </c>
      <c r="F10" s="52">
        <v>2</v>
      </c>
      <c r="G10" s="138" t="s">
        <v>68</v>
      </c>
      <c r="H10" s="13">
        <f>IF(F10&gt;0,$G$8*F10,"$ ")</f>
        <v>100</v>
      </c>
      <c r="I10" s="53" t="s">
        <v>43</v>
      </c>
      <c r="J10" s="36"/>
      <c r="K10" s="54">
        <v>31</v>
      </c>
      <c r="L10" s="55" t="s">
        <v>17</v>
      </c>
    </row>
    <row r="11" spans="1:12" ht="21.9" customHeight="1" x14ac:dyDescent="0.45">
      <c r="A11" s="174">
        <v>41298</v>
      </c>
      <c r="B11" s="153" t="s">
        <v>50</v>
      </c>
      <c r="C11" s="56">
        <v>0.34375</v>
      </c>
      <c r="D11" s="56">
        <v>0.67708333333333337</v>
      </c>
      <c r="E11" s="29">
        <f>IF(((D11-C11)*24)&gt;0,(D11-C11)*24," ")</f>
        <v>8</v>
      </c>
      <c r="F11" s="57">
        <v>8</v>
      </c>
      <c r="G11" s="139"/>
      <c r="H11" s="14">
        <f>IF(F11&gt;0,$G$8*F11,"$ ")</f>
        <v>400</v>
      </c>
      <c r="I11" s="58" t="s">
        <v>43</v>
      </c>
      <c r="J11" s="36"/>
      <c r="K11" s="54">
        <v>31</v>
      </c>
      <c r="L11" s="55" t="s">
        <v>17</v>
      </c>
    </row>
    <row r="12" spans="1:12" ht="21.9" customHeight="1" x14ac:dyDescent="0.45">
      <c r="A12" s="174">
        <v>41302</v>
      </c>
      <c r="B12" s="153" t="s">
        <v>45</v>
      </c>
      <c r="C12" s="56">
        <v>0.41666666666666669</v>
      </c>
      <c r="D12" s="56">
        <v>0.66666666666666663</v>
      </c>
      <c r="E12" s="29">
        <f>IF(((D12-C12)*24)&gt;0,(D12-C12)*24," ")</f>
        <v>5.9999999999999982</v>
      </c>
      <c r="F12" s="57">
        <v>6</v>
      </c>
      <c r="G12" s="139"/>
      <c r="H12" s="14">
        <f>IF(F12&gt;0,$G$8*F12,"$ ")</f>
        <v>300</v>
      </c>
      <c r="I12" s="58" t="s">
        <v>43</v>
      </c>
      <c r="J12" s="36"/>
      <c r="K12" s="54">
        <v>31</v>
      </c>
      <c r="L12" s="55" t="s">
        <v>17</v>
      </c>
    </row>
    <row r="13" spans="1:12" ht="21.9" customHeight="1" x14ac:dyDescent="0.45">
      <c r="A13" s="174">
        <v>41303</v>
      </c>
      <c r="B13" s="153" t="s">
        <v>51</v>
      </c>
      <c r="C13" s="56">
        <v>0.34375</v>
      </c>
      <c r="D13" s="56">
        <v>0.38541666666666669</v>
      </c>
      <c r="E13" s="29">
        <f>IF(((D13-C13)*24)&gt;0,(D13-C13)*24," ")</f>
        <v>1.0000000000000004</v>
      </c>
      <c r="F13" s="57">
        <v>1</v>
      </c>
      <c r="G13" s="139"/>
      <c r="H13" s="14">
        <f>IF(F13&gt;0,$G$8*F13,"$ ")</f>
        <v>50</v>
      </c>
      <c r="I13" s="58" t="s">
        <v>43</v>
      </c>
      <c r="J13" s="36"/>
      <c r="K13" s="54">
        <v>31</v>
      </c>
      <c r="L13" s="55" t="s">
        <v>17</v>
      </c>
    </row>
    <row r="14" spans="1:12" ht="21.9" customHeight="1" thickBot="1" x14ac:dyDescent="0.5">
      <c r="A14" s="175">
        <v>41303</v>
      </c>
      <c r="B14" s="152" t="s">
        <v>50</v>
      </c>
      <c r="C14" s="59">
        <v>0.41666666666666669</v>
      </c>
      <c r="D14" s="59">
        <v>0.46875</v>
      </c>
      <c r="E14" s="30">
        <f>IF(((D14-C14)*24)&gt;0,(D14-C14)*24," ")</f>
        <v>1.2499999999999996</v>
      </c>
      <c r="F14" s="60">
        <v>1</v>
      </c>
      <c r="G14" s="140"/>
      <c r="H14" s="15">
        <f>IF(F14&gt;0,$G$8*F14,"$ ")</f>
        <v>50</v>
      </c>
      <c r="I14" s="61" t="s">
        <v>43</v>
      </c>
      <c r="J14" s="36"/>
      <c r="K14" s="54">
        <v>31</v>
      </c>
      <c r="L14" s="55" t="s">
        <v>17</v>
      </c>
    </row>
    <row r="15" spans="1:12" ht="21.9" customHeight="1" thickBot="1" x14ac:dyDescent="0.35">
      <c r="A15" s="163"/>
      <c r="B15" s="36"/>
      <c r="C15" s="36"/>
      <c r="D15" s="36"/>
      <c r="E15" s="36"/>
      <c r="F15" s="36"/>
      <c r="G15" s="46" t="s">
        <v>20</v>
      </c>
      <c r="H15" s="118">
        <f>IF(SUM(H10:H14)&gt;0,SUM(H10:H14),"$ ")</f>
        <v>900</v>
      </c>
      <c r="I15" s="36"/>
      <c r="J15" s="36"/>
      <c r="K15" s="62" t="s">
        <v>30</v>
      </c>
      <c r="L15" s="63"/>
    </row>
    <row r="16" spans="1:12" ht="9" customHeight="1" thickBot="1" x14ac:dyDescent="0.35">
      <c r="A16" s="163"/>
      <c r="B16" s="36"/>
      <c r="C16" s="36"/>
      <c r="D16" s="36"/>
      <c r="E16" s="36"/>
      <c r="F16" s="69"/>
      <c r="G16" s="36"/>
      <c r="H16" s="36"/>
      <c r="I16" s="36"/>
      <c r="J16" s="36"/>
      <c r="K16" s="64"/>
      <c r="L16" s="63"/>
    </row>
    <row r="17" spans="1:12" ht="21.9" customHeight="1" thickBot="1" x14ac:dyDescent="0.35">
      <c r="A17" s="171" t="s">
        <v>22</v>
      </c>
      <c r="B17" s="45"/>
      <c r="C17" s="45"/>
      <c r="D17" s="45"/>
      <c r="E17" s="45"/>
      <c r="F17" s="46" t="s">
        <v>80</v>
      </c>
      <c r="G17" s="65">
        <v>0.56000000000000005</v>
      </c>
      <c r="H17" s="36"/>
      <c r="I17" s="36"/>
      <c r="J17" s="36"/>
      <c r="K17" s="66"/>
      <c r="L17" s="63"/>
    </row>
    <row r="18" spans="1:12" ht="25.5" customHeight="1" thickBot="1" x14ac:dyDescent="0.35">
      <c r="A18" s="67" t="s">
        <v>7</v>
      </c>
      <c r="B18" s="67" t="s">
        <v>8</v>
      </c>
      <c r="C18" s="208" t="s">
        <v>11</v>
      </c>
      <c r="D18" s="208"/>
      <c r="E18" s="208" t="s">
        <v>12</v>
      </c>
      <c r="F18" s="208"/>
      <c r="G18" s="151" t="s">
        <v>13</v>
      </c>
      <c r="H18" s="151" t="s">
        <v>34</v>
      </c>
      <c r="I18" s="68" t="s">
        <v>46</v>
      </c>
      <c r="J18" s="36"/>
      <c r="K18" s="50" t="s">
        <v>19</v>
      </c>
      <c r="L18" s="50" t="s">
        <v>18</v>
      </c>
    </row>
    <row r="19" spans="1:12" ht="21.9" customHeight="1" x14ac:dyDescent="0.45">
      <c r="A19" s="173">
        <v>41296</v>
      </c>
      <c r="B19" s="155" t="s">
        <v>49</v>
      </c>
      <c r="C19" s="209" t="s">
        <v>41</v>
      </c>
      <c r="D19" s="209"/>
      <c r="E19" s="209" t="s">
        <v>69</v>
      </c>
      <c r="F19" s="209"/>
      <c r="G19" s="155">
        <v>90</v>
      </c>
      <c r="H19" s="16">
        <f t="shared" ref="H19:H24" si="0">IF(G19&gt;0,ROUND($G$17*G19,2),"$ ")</f>
        <v>50.4</v>
      </c>
      <c r="I19" s="53" t="s">
        <v>47</v>
      </c>
      <c r="J19" s="36"/>
      <c r="K19" s="54">
        <v>35</v>
      </c>
      <c r="L19" s="55" t="s">
        <v>17</v>
      </c>
    </row>
    <row r="20" spans="1:12" ht="21.9" customHeight="1" x14ac:dyDescent="0.45">
      <c r="A20" s="174">
        <v>41298</v>
      </c>
      <c r="B20" s="153" t="s">
        <v>50</v>
      </c>
      <c r="C20" s="214" t="s">
        <v>41</v>
      </c>
      <c r="D20" s="214"/>
      <c r="E20" s="214" t="s">
        <v>52</v>
      </c>
      <c r="F20" s="214"/>
      <c r="G20" s="153">
        <v>72</v>
      </c>
      <c r="H20" s="16">
        <f t="shared" si="0"/>
        <v>40.32</v>
      </c>
      <c r="I20" s="58" t="s">
        <v>47</v>
      </c>
      <c r="J20" s="36"/>
      <c r="K20" s="54">
        <v>35</v>
      </c>
      <c r="L20" s="55" t="s">
        <v>17</v>
      </c>
    </row>
    <row r="21" spans="1:12" ht="21.9" customHeight="1" x14ac:dyDescent="0.45">
      <c r="A21" s="174">
        <v>41302</v>
      </c>
      <c r="B21" s="153" t="s">
        <v>45</v>
      </c>
      <c r="C21" s="214" t="s">
        <v>41</v>
      </c>
      <c r="D21" s="214"/>
      <c r="E21" s="214" t="s">
        <v>53</v>
      </c>
      <c r="F21" s="214"/>
      <c r="G21" s="153">
        <v>78</v>
      </c>
      <c r="H21" s="17">
        <f t="shared" si="0"/>
        <v>43.68</v>
      </c>
      <c r="I21" s="58" t="s">
        <v>47</v>
      </c>
      <c r="J21" s="36"/>
      <c r="K21" s="54">
        <v>35</v>
      </c>
      <c r="L21" s="55" t="s">
        <v>17</v>
      </c>
    </row>
    <row r="22" spans="1:12" ht="21.9" customHeight="1" x14ac:dyDescent="0.45">
      <c r="A22" s="174">
        <v>41303</v>
      </c>
      <c r="B22" s="153" t="s">
        <v>51</v>
      </c>
      <c r="C22" s="214" t="s">
        <v>41</v>
      </c>
      <c r="D22" s="214"/>
      <c r="E22" s="214" t="s">
        <v>48</v>
      </c>
      <c r="F22" s="214"/>
      <c r="G22" s="153">
        <v>30</v>
      </c>
      <c r="H22" s="17">
        <f t="shared" si="0"/>
        <v>16.8</v>
      </c>
      <c r="I22" s="58" t="s">
        <v>43</v>
      </c>
      <c r="J22" s="36"/>
      <c r="K22" s="54">
        <v>35</v>
      </c>
      <c r="L22" s="55" t="s">
        <v>17</v>
      </c>
    </row>
    <row r="23" spans="1:12" ht="21.9" customHeight="1" x14ac:dyDescent="0.45">
      <c r="A23" s="174">
        <v>41303</v>
      </c>
      <c r="B23" s="153" t="s">
        <v>50</v>
      </c>
      <c r="C23" s="214" t="s">
        <v>48</v>
      </c>
      <c r="D23" s="214"/>
      <c r="E23" s="214" t="s">
        <v>52</v>
      </c>
      <c r="F23" s="214"/>
      <c r="G23" s="153">
        <v>52</v>
      </c>
      <c r="H23" s="17">
        <f t="shared" si="0"/>
        <v>29.12</v>
      </c>
      <c r="I23" s="58" t="s">
        <v>43</v>
      </c>
      <c r="J23" s="36"/>
      <c r="K23" s="54">
        <v>35</v>
      </c>
      <c r="L23" s="55" t="s">
        <v>17</v>
      </c>
    </row>
    <row r="24" spans="1:12" ht="21.9" customHeight="1" thickBot="1" x14ac:dyDescent="0.5">
      <c r="A24" s="197">
        <v>41303</v>
      </c>
      <c r="B24" s="156" t="s">
        <v>50</v>
      </c>
      <c r="C24" s="242" t="s">
        <v>52</v>
      </c>
      <c r="D24" s="242"/>
      <c r="E24" s="242" t="s">
        <v>41</v>
      </c>
      <c r="F24" s="242"/>
      <c r="G24" s="156">
        <v>36</v>
      </c>
      <c r="H24" s="18">
        <f t="shared" si="0"/>
        <v>20.16</v>
      </c>
      <c r="I24" s="141" t="s">
        <v>43</v>
      </c>
      <c r="J24" s="36"/>
      <c r="K24" s="54">
        <v>35</v>
      </c>
      <c r="L24" s="55" t="s">
        <v>17</v>
      </c>
    </row>
    <row r="25" spans="1:12" ht="21.9" customHeight="1" thickBot="1" x14ac:dyDescent="0.35">
      <c r="A25" s="163"/>
      <c r="B25" s="36"/>
      <c r="C25" s="36"/>
      <c r="D25" s="36"/>
      <c r="E25" s="69"/>
      <c r="F25" s="36"/>
      <c r="G25" s="46" t="s">
        <v>24</v>
      </c>
      <c r="H25" s="12">
        <f>IF(SUM(H19:H24)&gt;0,SUM(H19:H24),"$ ")</f>
        <v>200.48000000000002</v>
      </c>
      <c r="I25" s="36"/>
      <c r="J25" s="36"/>
      <c r="K25" s="142" t="s">
        <v>97</v>
      </c>
      <c r="L25" s="143"/>
    </row>
    <row r="26" spans="1:12" ht="9" customHeight="1" thickBot="1" x14ac:dyDescent="0.35">
      <c r="A26" s="163"/>
      <c r="B26" s="36"/>
      <c r="C26" s="36"/>
      <c r="D26" s="36"/>
      <c r="E26" s="69"/>
      <c r="F26" s="36"/>
      <c r="G26" s="36"/>
      <c r="H26" s="36"/>
      <c r="I26" s="36"/>
      <c r="J26" s="36"/>
      <c r="K26" s="179"/>
      <c r="L26" s="180"/>
    </row>
    <row r="27" spans="1:12" ht="21.9" customHeight="1" thickBot="1" x14ac:dyDescent="0.35">
      <c r="A27" s="171" t="s">
        <v>66</v>
      </c>
      <c r="B27" s="45"/>
      <c r="C27" s="45"/>
      <c r="D27" s="46"/>
      <c r="E27" s="36"/>
      <c r="F27" s="46" t="s">
        <v>79</v>
      </c>
      <c r="G27" s="144">
        <v>20</v>
      </c>
      <c r="H27" s="45"/>
      <c r="I27" s="36"/>
      <c r="J27" s="36"/>
      <c r="K27" s="179"/>
      <c r="L27" s="180"/>
    </row>
    <row r="28" spans="1:12" ht="18" customHeight="1" x14ac:dyDescent="0.3">
      <c r="A28" s="216" t="s">
        <v>7</v>
      </c>
      <c r="B28" s="216" t="s">
        <v>8</v>
      </c>
      <c r="C28" s="218" t="s">
        <v>91</v>
      </c>
      <c r="D28" s="220" t="s">
        <v>89</v>
      </c>
      <c r="E28" s="236" t="s">
        <v>95</v>
      </c>
      <c r="F28" s="236" t="s">
        <v>96</v>
      </c>
      <c r="G28" s="238" t="s">
        <v>83</v>
      </c>
      <c r="H28" s="238" t="s">
        <v>21</v>
      </c>
      <c r="I28" s="245" t="s">
        <v>46</v>
      </c>
      <c r="J28" s="36"/>
      <c r="K28" s="179"/>
      <c r="L28" s="180"/>
    </row>
    <row r="29" spans="1:12" ht="12.75" customHeight="1" thickBot="1" x14ac:dyDescent="0.35">
      <c r="A29" s="243"/>
      <c r="B29" s="243"/>
      <c r="C29" s="244"/>
      <c r="D29" s="239"/>
      <c r="E29" s="237"/>
      <c r="F29" s="237"/>
      <c r="G29" s="239"/>
      <c r="H29" s="239"/>
      <c r="I29" s="246"/>
      <c r="J29" s="36"/>
      <c r="K29" s="179"/>
      <c r="L29" s="180"/>
    </row>
    <row r="30" spans="1:12" ht="21.9" customHeight="1" x14ac:dyDescent="0.3">
      <c r="A30" s="198">
        <v>41296</v>
      </c>
      <c r="B30" s="34" t="s">
        <v>49</v>
      </c>
      <c r="C30" s="34">
        <v>90</v>
      </c>
      <c r="D30" s="145" t="s">
        <v>16</v>
      </c>
      <c r="E30" s="25">
        <f>IF(C30&gt;0,(C30*1.2/60)," ")</f>
        <v>1.8</v>
      </c>
      <c r="F30" s="25"/>
      <c r="G30" s="22">
        <f>IF(C30&gt;0,(E30-F30)," ")</f>
        <v>1.8</v>
      </c>
      <c r="H30" s="19">
        <f>IF(C30&gt;0,(G$27*G30),"$ ")</f>
        <v>36</v>
      </c>
      <c r="I30" s="70" t="s">
        <v>47</v>
      </c>
      <c r="J30" s="36"/>
      <c r="K30" s="179"/>
      <c r="L30" s="180"/>
    </row>
    <row r="31" spans="1:12" ht="21.9" customHeight="1" x14ac:dyDescent="0.3">
      <c r="A31" s="174">
        <v>41303</v>
      </c>
      <c r="B31" s="153" t="s">
        <v>50</v>
      </c>
      <c r="C31" s="153">
        <v>88</v>
      </c>
      <c r="D31" s="130" t="s">
        <v>16</v>
      </c>
      <c r="E31" s="26">
        <f>IF(C31&gt;0,(C31*1.2/60)," ")</f>
        <v>1.76</v>
      </c>
      <c r="F31" s="26">
        <v>0.25</v>
      </c>
      <c r="G31" s="23">
        <f>IF(C31&gt;0,(E31-F31)," ")</f>
        <v>1.51</v>
      </c>
      <c r="H31" s="20">
        <f>IF(C31&gt;0,(G$27*G31),"$ ")</f>
        <v>30.2</v>
      </c>
      <c r="I31" s="58" t="s">
        <v>43</v>
      </c>
      <c r="J31" s="36"/>
      <c r="K31" s="179"/>
      <c r="L31" s="180"/>
    </row>
    <row r="32" spans="1:12" ht="21.9" customHeight="1" x14ac:dyDescent="0.3">
      <c r="A32" s="174"/>
      <c r="B32" s="153"/>
      <c r="C32" s="153"/>
      <c r="D32" s="130" t="s">
        <v>16</v>
      </c>
      <c r="E32" s="26" t="str">
        <f>IF(C32&gt;0,(C32*1.2/60)," ")</f>
        <v xml:space="preserve"> </v>
      </c>
      <c r="F32" s="26"/>
      <c r="G32" s="23" t="str">
        <f>IF(C32&gt;0,(E32-F32)," ")</f>
        <v xml:space="preserve"> </v>
      </c>
      <c r="H32" s="20" t="str">
        <f>IF(C32&gt;0,(G$27*G32),"$ ")</f>
        <v xml:space="preserve">$ </v>
      </c>
      <c r="I32" s="58"/>
      <c r="J32" s="36"/>
      <c r="K32" s="179"/>
      <c r="L32" s="180"/>
    </row>
    <row r="33" spans="1:12" ht="21.9" customHeight="1" thickBot="1" x14ac:dyDescent="0.35">
      <c r="A33" s="175"/>
      <c r="B33" s="152"/>
      <c r="C33" s="152"/>
      <c r="D33" s="121" t="s">
        <v>16</v>
      </c>
      <c r="E33" s="27" t="str">
        <f>IF(C33&gt;0,(C33*1.2/60)," ")</f>
        <v xml:space="preserve"> </v>
      </c>
      <c r="F33" s="27"/>
      <c r="G33" s="24" t="str">
        <f>IF(C33&gt;0,(E33-F33)," ")</f>
        <v xml:space="preserve"> </v>
      </c>
      <c r="H33" s="21" t="str">
        <f>IF(C33&gt;0,(G$27*G33),"$ ")</f>
        <v xml:space="preserve">$ </v>
      </c>
      <c r="I33" s="61"/>
      <c r="J33" s="36"/>
      <c r="K33" s="179"/>
      <c r="L33" s="180"/>
    </row>
    <row r="34" spans="1:12" ht="21.9" customHeight="1" thickBot="1" x14ac:dyDescent="0.35">
      <c r="A34" s="163"/>
      <c r="B34" s="36"/>
      <c r="C34" s="36"/>
      <c r="D34" s="71"/>
      <c r="E34" s="146"/>
      <c r="F34" s="146"/>
      <c r="G34" s="46" t="s">
        <v>25</v>
      </c>
      <c r="H34" s="131">
        <f>IF(SUM(H30:H33)&gt;0,SUM(H30:H33),"$ ")</f>
        <v>66.2</v>
      </c>
      <c r="I34" s="69"/>
      <c r="J34" s="36"/>
      <c r="K34" s="179"/>
      <c r="L34" s="180"/>
    </row>
    <row r="35" spans="1:12" ht="9" customHeight="1" x14ac:dyDescent="0.3">
      <c r="A35" s="163"/>
      <c r="B35" s="36"/>
      <c r="C35" s="36"/>
      <c r="D35" s="36"/>
      <c r="E35" s="36"/>
      <c r="F35" s="36"/>
      <c r="G35" s="36"/>
      <c r="H35" s="69"/>
      <c r="I35" s="36"/>
      <c r="J35" s="36"/>
      <c r="K35" s="179"/>
      <c r="L35" s="180"/>
    </row>
    <row r="36" spans="1:12" ht="15" customHeight="1" thickBot="1" x14ac:dyDescent="0.35">
      <c r="A36" s="178" t="s">
        <v>63</v>
      </c>
      <c r="B36" s="73"/>
      <c r="C36" s="73"/>
      <c r="D36" s="74" t="s">
        <v>37</v>
      </c>
      <c r="E36" s="75"/>
      <c r="F36" s="75"/>
      <c r="G36" s="75"/>
      <c r="H36" s="75"/>
      <c r="I36" s="36"/>
      <c r="J36" s="36"/>
      <c r="K36" s="179"/>
      <c r="L36" s="180"/>
    </row>
    <row r="37" spans="1:12" ht="12.75" customHeight="1" thickBot="1" x14ac:dyDescent="0.35">
      <c r="A37" s="76" t="s">
        <v>7</v>
      </c>
      <c r="B37" s="76" t="s">
        <v>8</v>
      </c>
      <c r="C37" s="77" t="s">
        <v>65</v>
      </c>
      <c r="D37" s="78"/>
      <c r="E37" s="78"/>
      <c r="F37" s="78"/>
      <c r="G37" s="79"/>
      <c r="H37" s="80" t="s">
        <v>18</v>
      </c>
      <c r="I37" s="36"/>
      <c r="J37" s="36"/>
      <c r="K37" s="179"/>
      <c r="L37" s="180"/>
    </row>
    <row r="38" spans="1:12" ht="21.9" customHeight="1" x14ac:dyDescent="0.3">
      <c r="A38" s="173"/>
      <c r="B38" s="81"/>
      <c r="C38" s="82"/>
      <c r="D38" s="83"/>
      <c r="E38" s="83"/>
      <c r="F38" s="83"/>
      <c r="G38" s="84"/>
      <c r="H38" s="85" t="s">
        <v>17</v>
      </c>
      <c r="I38" s="36"/>
      <c r="J38" s="36"/>
      <c r="K38" s="179"/>
      <c r="L38" s="180"/>
    </row>
    <row r="39" spans="1:12" ht="21.9" customHeight="1" x14ac:dyDescent="0.3">
      <c r="A39" s="174"/>
      <c r="B39" s="86"/>
      <c r="C39" s="87"/>
      <c r="D39" s="88"/>
      <c r="E39" s="88"/>
      <c r="F39" s="88"/>
      <c r="G39" s="89"/>
      <c r="H39" s="90" t="s">
        <v>17</v>
      </c>
      <c r="I39" s="36"/>
      <c r="J39" s="36"/>
      <c r="K39" s="179"/>
      <c r="L39" s="180"/>
    </row>
    <row r="40" spans="1:12" ht="21.9" customHeight="1" x14ac:dyDescent="0.3">
      <c r="A40" s="174"/>
      <c r="B40" s="86"/>
      <c r="C40" s="87"/>
      <c r="D40" s="88"/>
      <c r="E40" s="88"/>
      <c r="F40" s="88"/>
      <c r="G40" s="89"/>
      <c r="H40" s="90" t="s">
        <v>17</v>
      </c>
      <c r="I40" s="36"/>
      <c r="J40" s="36"/>
      <c r="K40" s="179"/>
      <c r="L40" s="180"/>
    </row>
    <row r="41" spans="1:12" ht="21.9" customHeight="1" thickBot="1" x14ac:dyDescent="0.35">
      <c r="A41" s="175"/>
      <c r="B41" s="152"/>
      <c r="C41" s="91"/>
      <c r="D41" s="92"/>
      <c r="E41" s="92"/>
      <c r="F41" s="92"/>
      <c r="G41" s="93"/>
      <c r="H41" s="94" t="s">
        <v>17</v>
      </c>
      <c r="I41" s="36"/>
      <c r="J41" s="36"/>
      <c r="K41" s="179"/>
      <c r="L41" s="180"/>
    </row>
    <row r="42" spans="1:12" ht="21.9" customHeight="1" thickBot="1" x14ac:dyDescent="0.35">
      <c r="A42" s="163"/>
      <c r="B42" s="36"/>
      <c r="C42" s="36"/>
      <c r="D42" s="36"/>
      <c r="E42" s="36"/>
      <c r="F42" s="36"/>
      <c r="G42" s="46" t="s">
        <v>70</v>
      </c>
      <c r="H42" s="122" t="str">
        <f>IF(SUM(H38:H41)&gt;0,SUM(H38:H41),"$ ")</f>
        <v xml:space="preserve">$ </v>
      </c>
      <c r="I42" s="36"/>
      <c r="J42" s="36"/>
      <c r="K42" s="179"/>
      <c r="L42" s="180"/>
    </row>
    <row r="43" spans="1:12" ht="20.100000000000001" customHeight="1" thickBot="1" x14ac:dyDescent="0.35">
      <c r="A43" s="66"/>
      <c r="B43" s="95"/>
      <c r="C43" s="95"/>
      <c r="D43" s="95"/>
      <c r="E43" s="95"/>
      <c r="F43" s="95"/>
      <c r="G43" s="96"/>
      <c r="H43" s="97"/>
      <c r="I43" s="226" t="s">
        <v>28</v>
      </c>
      <c r="J43" s="226"/>
      <c r="K43" s="226"/>
      <c r="L43" s="227"/>
    </row>
    <row r="44" spans="1:12" ht="21.9" customHeight="1" x14ac:dyDescent="0.3">
      <c r="A44" s="206" t="s">
        <v>33</v>
      </c>
      <c r="B44" s="228"/>
      <c r="C44" s="228"/>
      <c r="D44" s="228"/>
      <c r="E44" s="228"/>
      <c r="F44" s="228"/>
      <c r="G44" s="207"/>
      <c r="H44" s="97"/>
      <c r="I44" s="98"/>
      <c r="J44" s="99"/>
      <c r="K44" s="100" t="str">
        <f>G15</f>
        <v xml:space="preserve">Total Billable Interpreting Fee: </v>
      </c>
      <c r="L44" s="182">
        <f>H15</f>
        <v>900</v>
      </c>
    </row>
    <row r="45" spans="1:12" ht="21.9" customHeight="1" x14ac:dyDescent="0.3">
      <c r="A45" s="229" t="s">
        <v>129</v>
      </c>
      <c r="B45" s="230"/>
      <c r="C45" s="230"/>
      <c r="D45" s="230"/>
      <c r="E45" s="230"/>
      <c r="F45" s="230"/>
      <c r="G45" s="231"/>
      <c r="H45" s="97"/>
      <c r="I45" s="101"/>
      <c r="J45" s="102"/>
      <c r="K45" s="103" t="str">
        <f>G25</f>
        <v xml:space="preserve">Total Preauthorized Mileage: </v>
      </c>
      <c r="L45" s="183">
        <f>H25</f>
        <v>200.48000000000002</v>
      </c>
    </row>
    <row r="46" spans="1:12" ht="21.9" customHeight="1" x14ac:dyDescent="0.3">
      <c r="A46" s="232"/>
      <c r="B46" s="230"/>
      <c r="C46" s="230"/>
      <c r="D46" s="230"/>
      <c r="E46" s="230"/>
      <c r="F46" s="230"/>
      <c r="G46" s="231"/>
      <c r="H46" s="97"/>
      <c r="I46" s="101"/>
      <c r="J46" s="102"/>
      <c r="K46" s="103" t="str">
        <f>G34</f>
        <v xml:space="preserve">Total Preauthorized Travel Fee: </v>
      </c>
      <c r="L46" s="183">
        <f>H34</f>
        <v>66.2</v>
      </c>
    </row>
    <row r="47" spans="1:12" ht="21.9" customHeight="1" x14ac:dyDescent="0.3">
      <c r="A47" s="66" t="s">
        <v>58</v>
      </c>
      <c r="B47" s="95"/>
      <c r="C47" s="104"/>
      <c r="D47" s="104"/>
      <c r="E47" s="104"/>
      <c r="F47" s="104"/>
      <c r="G47" s="105"/>
      <c r="H47" s="97"/>
      <c r="I47" s="101"/>
      <c r="J47" s="102"/>
      <c r="K47" s="103" t="str">
        <f>G42</f>
        <v xml:space="preserve">Total Other Preauthorized Expenses: </v>
      </c>
      <c r="L47" s="183" t="str">
        <f>H42</f>
        <v xml:space="preserve">$ </v>
      </c>
    </row>
    <row r="48" spans="1:12" ht="21.9" customHeight="1" thickBot="1" x14ac:dyDescent="0.35">
      <c r="A48" s="106" t="s">
        <v>59</v>
      </c>
      <c r="B48" s="104"/>
      <c r="C48" s="104"/>
      <c r="D48" s="104"/>
      <c r="E48" s="104"/>
      <c r="F48" s="104"/>
      <c r="G48" s="105"/>
      <c r="H48" s="97"/>
      <c r="I48" s="107"/>
      <c r="J48" s="108"/>
      <c r="K48" s="109" t="s">
        <v>27</v>
      </c>
      <c r="L48" s="184">
        <f>IF(SUM(L44:L47)&gt;0,SUM(L44:L47),"$ ")</f>
        <v>1166.68</v>
      </c>
    </row>
    <row r="49" spans="1:12" ht="20.100000000000001" customHeight="1" x14ac:dyDescent="0.3">
      <c r="A49" s="163"/>
      <c r="B49" s="36"/>
      <c r="C49" s="36"/>
      <c r="D49" s="36"/>
      <c r="E49" s="36"/>
      <c r="F49" s="36"/>
      <c r="G49" s="36"/>
      <c r="H49" s="36"/>
      <c r="I49" s="36"/>
      <c r="J49" s="36"/>
      <c r="K49" s="36"/>
      <c r="L49" s="164"/>
    </row>
    <row r="50" spans="1:12" ht="53.4" customHeight="1" x14ac:dyDescent="0.3">
      <c r="A50" s="233" t="s">
        <v>84</v>
      </c>
      <c r="B50" s="234"/>
      <c r="C50" s="234"/>
      <c r="D50" s="234"/>
      <c r="E50" s="234"/>
      <c r="F50" s="234"/>
      <c r="G50" s="234"/>
      <c r="H50" s="234"/>
      <c r="I50" s="234"/>
      <c r="J50" s="234"/>
      <c r="K50" s="234"/>
      <c r="L50" s="235"/>
    </row>
    <row r="51" spans="1:12" ht="18" x14ac:dyDescent="0.35">
      <c r="A51" s="185" t="s">
        <v>62</v>
      </c>
      <c r="B51" s="40"/>
      <c r="C51" s="110"/>
      <c r="D51" s="110" t="s">
        <v>82</v>
      </c>
      <c r="E51" s="111"/>
      <c r="F51" s="111"/>
      <c r="G51" s="111"/>
      <c r="H51" s="111"/>
      <c r="I51" s="111"/>
      <c r="J51" s="41" t="s">
        <v>6</v>
      </c>
      <c r="K51" s="222">
        <v>41655</v>
      </c>
      <c r="L51" s="223"/>
    </row>
    <row r="52" spans="1:12" x14ac:dyDescent="0.3">
      <c r="A52" s="199"/>
      <c r="B52" s="4"/>
      <c r="C52" s="4"/>
      <c r="D52" s="4"/>
      <c r="E52" s="4"/>
      <c r="F52" s="4"/>
      <c r="G52" s="4"/>
      <c r="H52" s="4"/>
      <c r="I52" s="4"/>
      <c r="J52" s="4"/>
      <c r="K52" s="4"/>
      <c r="L52" s="200"/>
    </row>
  </sheetData>
  <sheetProtection algorithmName="SHA-512" hashValue="Usb88K9FICWfWXrb/pLCzkhCmd10qIbxjIRCrA2Ei28r6HRt19TLlev2tP8uTWqScisPXLvCXm65JCRek2GNXg==" saltValue="E7xguWRoE9ts70IpD7XAdw==" spinCount="100000" sheet="1" insertRows="0" selectLockedCells="1"/>
  <mergeCells count="33">
    <mergeCell ref="A28:A29"/>
    <mergeCell ref="B28:B29"/>
    <mergeCell ref="C28:C29"/>
    <mergeCell ref="D28:D29"/>
    <mergeCell ref="K51:L51"/>
    <mergeCell ref="I28:I29"/>
    <mergeCell ref="I43:L43"/>
    <mergeCell ref="A44:G44"/>
    <mergeCell ref="A45:G45"/>
    <mergeCell ref="A46:G46"/>
    <mergeCell ref="A50:L50"/>
    <mergeCell ref="E28:E29"/>
    <mergeCell ref="F28:F29"/>
    <mergeCell ref="G28:G29"/>
    <mergeCell ref="H28:H29"/>
    <mergeCell ref="C23:D23"/>
    <mergeCell ref="E23:F23"/>
    <mergeCell ref="C24:D24"/>
    <mergeCell ref="E24:F24"/>
    <mergeCell ref="C20:D20"/>
    <mergeCell ref="E20:F20"/>
    <mergeCell ref="C21:D21"/>
    <mergeCell ref="E21:F21"/>
    <mergeCell ref="C22:D22"/>
    <mergeCell ref="E22:F22"/>
    <mergeCell ref="K3:L3"/>
    <mergeCell ref="K8:L8"/>
    <mergeCell ref="C18:D18"/>
    <mergeCell ref="E18:F18"/>
    <mergeCell ref="C19:D19"/>
    <mergeCell ref="E19:F19"/>
    <mergeCell ref="H4:J4"/>
    <mergeCell ref="K4:L4"/>
  </mergeCells>
  <dataValidations xWindow="384" yWindow="525" count="8">
    <dataValidation type="decimal" operator="greaterThanOrEqual" allowBlank="1" showErrorMessage="1" errorTitle="Please enter a positive number" error="Please enter a positive number" promptTitle="Travel During Block" prompt="Enter the time traveled during an assigned block.  Please enter a positive number.  Round down to the nearest 15 minutes or 0.25 hours.  (28 mintues should be entered as 0.25, or 30 minutes should be entered as 0.50.)" sqref="F30:F34" xr:uid="{00000000-0002-0000-0300-000000000000}">
      <formula1>0</formula1>
    </dataValidation>
    <dataValidation errorStyle="information" allowBlank="1" showInputMessage="1" showErrorMessage="1" errorTitle="#VALUE!" error="Enter an amount in the Rate box." prompt="This cell calculates the Mileage Rate x Miles. This cell has been locked against editing._x000a__x000a_Error Message:  #VALUE!_x000a_If you receive this message, you need to enter an amount in the Mileage Rate box." sqref="H19:H24" xr:uid="{00000000-0002-0000-0300-000001000000}"/>
    <dataValidation allowBlank="1" showInputMessage="1" showErrorMessage="1" promptTitle="Warning!" prompt="This cell calculates based on the START Time and END Time.  Typing in this cell will erase the formula." sqref="E10:E14" xr:uid="{00000000-0002-0000-0300-000002000000}"/>
    <dataValidation allowBlank="1" showInputMessage="1" showErrorMessage="1" prompt="This cell calculates the Travel Rate x Billable Travel Time.  This cell has been locked against editing._x000a__x000a_Error Message:  #VALUE!_x000a_If you receive this message, you need to enter an amount in the Travel Rate box." sqref="H30:H33" xr:uid="{00000000-0002-0000-0300-000003000000}"/>
    <dataValidation allowBlank="1" showInputMessage="1" showErrorMessage="1" prompt="This cell calculates based on Miles x Formula.  This cell has been locked against editing." sqref="E30:E33" xr:uid="{00000000-0002-0000-0300-000004000000}"/>
    <dataValidation allowBlank="1" showInputMessage="1" showErrorMessage="1" prompt="This cell calculates the Travel Time minus Travel During Block.  This cell has been locked against editing." sqref="G30:G33" xr:uid="{00000000-0002-0000-0300-000005000000}"/>
    <dataValidation allowBlank="1" showInputMessage="1" showErrorMessage="1" promptTitle="Warning!" prompt="This cell calculates the Interpreting Rate x Billable Hours.  Typing in the cell will erase the formula. _x000a_Enter a FLAT RATE here._x000a__x000a_Error Message:  #VALUE!_x000a_If you receive this message, you need to enter an amount in the Interpreting Rate box." sqref="H10:H14" xr:uid="{00000000-0002-0000-0300-000006000000}"/>
    <dataValidation allowBlank="1" showInputMessage="1" showErrorMessage="1" prompt="This cell has been locked against editing." sqref="D30:D33" xr:uid="{00000000-0002-0000-0300-000007000000}"/>
  </dataValidations>
  <printOptions horizontalCentered="1"/>
  <pageMargins left="0.25" right="0.25" top="0.25" bottom="0.25" header="0.3" footer="0.3"/>
  <pageSetup scale="72" orientation="portrait" verticalDpi="2" r:id="rId1"/>
  <ignoredErrors>
    <ignoredError sqref="E30:E33 G30:G33"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1507" r:id="rId4" name="Check Box 3">
              <controlPr defaultSize="0" autoFill="0" autoLine="0" autoPict="0">
                <anchor moveWithCells="1">
                  <from>
                    <xdr:col>1</xdr:col>
                    <xdr:colOff>830580</xdr:colOff>
                    <xdr:row>5</xdr:row>
                    <xdr:rowOff>106680</xdr:rowOff>
                  </from>
                  <to>
                    <xdr:col>2</xdr:col>
                    <xdr:colOff>213360</xdr:colOff>
                    <xdr:row>6</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L53"/>
  <sheetViews>
    <sheetView showGridLines="0" workbookViewId="0">
      <selection activeCell="A47" sqref="A47:G47"/>
    </sheetView>
  </sheetViews>
  <sheetFormatPr defaultColWidth="9.109375" defaultRowHeight="13.8" x14ac:dyDescent="0.3"/>
  <cols>
    <col min="1" max="1" width="12.109375" style="35" customWidth="1"/>
    <col min="2" max="2" width="13.44140625" style="35" customWidth="1"/>
    <col min="3" max="3" width="10.44140625" style="35" customWidth="1"/>
    <col min="4" max="4" width="10.109375" style="35" customWidth="1"/>
    <col min="5" max="5" width="9.6640625" style="35" customWidth="1"/>
    <col min="6" max="6" width="11.109375" style="35" customWidth="1"/>
    <col min="7" max="7" width="12.44140625" style="35" customWidth="1"/>
    <col min="8" max="8" width="13.109375" style="35" customWidth="1"/>
    <col min="9" max="9" width="7.33203125" style="35" customWidth="1"/>
    <col min="10" max="10" width="9.44140625" style="35" customWidth="1"/>
    <col min="11" max="11" width="13.6640625" style="35" customWidth="1"/>
    <col min="12" max="12" width="12.44140625" style="35" customWidth="1"/>
    <col min="13" max="16384" width="9.109375" style="35"/>
  </cols>
  <sheetData>
    <row r="1" spans="1:12" ht="15.6" x14ac:dyDescent="0.3">
      <c r="A1" s="157"/>
      <c r="B1" s="158"/>
      <c r="C1" s="158"/>
      <c r="D1" s="158"/>
      <c r="E1" s="158"/>
      <c r="F1" s="158"/>
      <c r="G1" s="158"/>
      <c r="H1" s="159" t="s">
        <v>86</v>
      </c>
      <c r="I1" s="160"/>
      <c r="J1" s="161"/>
      <c r="K1" s="161"/>
      <c r="L1" s="162" t="s">
        <v>38</v>
      </c>
    </row>
    <row r="2" spans="1:12" x14ac:dyDescent="0.3">
      <c r="A2" s="163"/>
      <c r="B2" s="36"/>
      <c r="C2" s="36"/>
      <c r="D2" s="36"/>
      <c r="E2" s="36"/>
      <c r="F2" s="36"/>
      <c r="G2" s="36"/>
      <c r="H2" s="36"/>
      <c r="I2" s="36"/>
      <c r="J2" s="36"/>
      <c r="K2" s="36"/>
      <c r="L2" s="164"/>
    </row>
    <row r="3" spans="1:12" ht="18" x14ac:dyDescent="0.35">
      <c r="A3" s="165" t="s">
        <v>1</v>
      </c>
      <c r="B3" s="37"/>
      <c r="C3" s="38" t="s">
        <v>60</v>
      </c>
      <c r="D3" s="38"/>
      <c r="E3" s="39"/>
      <c r="F3" s="39"/>
      <c r="G3" s="39"/>
      <c r="H3" s="39"/>
      <c r="I3" s="40"/>
      <c r="J3" s="41" t="s">
        <v>2</v>
      </c>
      <c r="K3" s="204">
        <v>3123456789</v>
      </c>
      <c r="L3" s="205"/>
    </row>
    <row r="4" spans="1:12" ht="25.2" customHeight="1" x14ac:dyDescent="0.3">
      <c r="A4" s="166"/>
      <c r="B4" s="167"/>
      <c r="C4" s="167"/>
      <c r="D4" s="167"/>
      <c r="E4" s="167"/>
      <c r="F4" s="167"/>
      <c r="G4" s="167"/>
      <c r="H4" s="210" t="s">
        <v>88</v>
      </c>
      <c r="I4" s="211"/>
      <c r="J4" s="211"/>
      <c r="K4" s="212" t="s">
        <v>94</v>
      </c>
      <c r="L4" s="213"/>
    </row>
    <row r="5" spans="1:12" ht="25.2" customHeight="1" x14ac:dyDescent="0.35">
      <c r="A5" s="165" t="s">
        <v>0</v>
      </c>
      <c r="B5" s="38" t="s">
        <v>39</v>
      </c>
      <c r="C5" s="42"/>
      <c r="D5" s="42"/>
      <c r="E5" s="42"/>
      <c r="F5" s="41" t="s">
        <v>3</v>
      </c>
      <c r="G5" s="154" t="s">
        <v>71</v>
      </c>
      <c r="H5" s="154"/>
      <c r="I5" s="43" t="s">
        <v>4</v>
      </c>
      <c r="J5" s="154" t="s">
        <v>54</v>
      </c>
      <c r="K5" s="44" t="s">
        <v>5</v>
      </c>
      <c r="L5" s="168">
        <v>98226</v>
      </c>
    </row>
    <row r="6" spans="1:12" ht="25.2" customHeight="1" x14ac:dyDescent="0.3">
      <c r="A6" s="169" t="s">
        <v>61</v>
      </c>
      <c r="B6" s="36"/>
      <c r="C6" s="36"/>
      <c r="D6" s="36"/>
      <c r="E6" s="36"/>
      <c r="F6" s="36"/>
      <c r="G6" s="36"/>
      <c r="H6" s="36"/>
      <c r="I6" s="36"/>
      <c r="J6" s="36"/>
      <c r="K6" s="36"/>
      <c r="L6" s="170" t="e">
        <f>#REF!</f>
        <v>#REF!</v>
      </c>
    </row>
    <row r="7" spans="1:12" ht="14.4" thickBot="1" x14ac:dyDescent="0.35">
      <c r="A7" s="163"/>
      <c r="B7" s="36"/>
      <c r="C7" s="36"/>
      <c r="D7" s="36"/>
      <c r="E7" s="36"/>
      <c r="F7" s="36"/>
      <c r="G7" s="36"/>
      <c r="H7" s="36"/>
      <c r="I7" s="36"/>
      <c r="J7" s="36"/>
      <c r="K7" s="36"/>
      <c r="L7" s="164"/>
    </row>
    <row r="8" spans="1:12" ht="21.9" customHeight="1" thickBot="1" x14ac:dyDescent="0.35">
      <c r="A8" s="171" t="s">
        <v>26</v>
      </c>
      <c r="B8" s="45"/>
      <c r="C8" s="45"/>
      <c r="D8" s="45"/>
      <c r="E8" s="45"/>
      <c r="F8" s="46" t="s">
        <v>35</v>
      </c>
      <c r="G8" s="47">
        <v>40</v>
      </c>
      <c r="H8" s="36"/>
      <c r="I8" s="36"/>
      <c r="J8" s="36"/>
      <c r="K8" s="206" t="s">
        <v>32</v>
      </c>
      <c r="L8" s="207"/>
    </row>
    <row r="9" spans="1:12" s="49" customFormat="1" ht="27.75" customHeight="1" thickBot="1" x14ac:dyDescent="0.35">
      <c r="A9" s="151" t="s">
        <v>7</v>
      </c>
      <c r="B9" s="151" t="s">
        <v>8</v>
      </c>
      <c r="C9" s="151" t="s">
        <v>23</v>
      </c>
      <c r="D9" s="151" t="s">
        <v>14</v>
      </c>
      <c r="E9" s="151" t="s">
        <v>9</v>
      </c>
      <c r="F9" s="151" t="s">
        <v>31</v>
      </c>
      <c r="G9" s="151" t="s">
        <v>10</v>
      </c>
      <c r="H9" s="151" t="s">
        <v>75</v>
      </c>
      <c r="I9" s="48" t="s">
        <v>15</v>
      </c>
      <c r="J9" s="172"/>
      <c r="K9" s="50" t="s">
        <v>19</v>
      </c>
      <c r="L9" s="50" t="s">
        <v>18</v>
      </c>
    </row>
    <row r="10" spans="1:12" ht="21.9" customHeight="1" x14ac:dyDescent="0.45">
      <c r="A10" s="173">
        <v>41297</v>
      </c>
      <c r="B10" s="155" t="s">
        <v>55</v>
      </c>
      <c r="C10" s="51">
        <v>0.36458333333333331</v>
      </c>
      <c r="D10" s="51">
        <v>0.3979166666666667</v>
      </c>
      <c r="E10" s="28">
        <f>IF(((D10-C10)*24)&gt;0,(D10-C10)*24," ")</f>
        <v>0.80000000000000115</v>
      </c>
      <c r="F10" s="52">
        <v>4</v>
      </c>
      <c r="G10" s="123"/>
      <c r="H10" s="31">
        <f>IF(F10&gt;0,$G$8*F10,"$ ")</f>
        <v>160</v>
      </c>
      <c r="I10" s="53" t="s">
        <v>43</v>
      </c>
      <c r="J10" s="36"/>
      <c r="K10" s="124">
        <v>31</v>
      </c>
      <c r="L10" s="55" t="s">
        <v>17</v>
      </c>
    </row>
    <row r="11" spans="1:12" ht="21.9" customHeight="1" x14ac:dyDescent="0.45">
      <c r="A11" s="174">
        <v>41298</v>
      </c>
      <c r="B11" s="153" t="s">
        <v>55</v>
      </c>
      <c r="C11" s="56"/>
      <c r="D11" s="56"/>
      <c r="E11" s="29" t="str">
        <f>IF(((D11-C11)*24)&gt;0,(D11-C11)*24," ")</f>
        <v xml:space="preserve"> </v>
      </c>
      <c r="F11" s="57">
        <v>2</v>
      </c>
      <c r="G11" s="125" t="s">
        <v>85</v>
      </c>
      <c r="H11" s="32">
        <f>IF(F11&gt;0,$G$8*F11,"$ ")</f>
        <v>80</v>
      </c>
      <c r="I11" s="58" t="s">
        <v>43</v>
      </c>
      <c r="J11" s="36"/>
      <c r="K11" s="124">
        <v>31</v>
      </c>
      <c r="L11" s="55" t="str">
        <f>H12</f>
        <v xml:space="preserve">$ </v>
      </c>
    </row>
    <row r="12" spans="1:12" ht="21.9" customHeight="1" x14ac:dyDescent="0.45">
      <c r="A12" s="174"/>
      <c r="B12" s="153"/>
      <c r="C12" s="56"/>
      <c r="D12" s="56"/>
      <c r="E12" s="29" t="str">
        <f>IF(((D12-C12)*24)&gt;0,(D12-C12)*24," ")</f>
        <v xml:space="preserve"> </v>
      </c>
      <c r="F12" s="57"/>
      <c r="G12" s="125"/>
      <c r="H12" s="32" t="str">
        <f>IF(F12&gt;0,$G$8*F12,"$ ")</f>
        <v xml:space="preserve">$ </v>
      </c>
      <c r="I12" s="58"/>
      <c r="J12" s="36"/>
      <c r="K12" s="54">
        <v>31</v>
      </c>
      <c r="L12" s="55" t="s">
        <v>17</v>
      </c>
    </row>
    <row r="13" spans="1:12" ht="21.9" customHeight="1" x14ac:dyDescent="0.45">
      <c r="A13" s="174"/>
      <c r="B13" s="153"/>
      <c r="C13" s="56"/>
      <c r="D13" s="56"/>
      <c r="E13" s="29" t="str">
        <f>IF(((D13-C13)*24)&gt;0,(D13-C13)*24," ")</f>
        <v xml:space="preserve"> </v>
      </c>
      <c r="F13" s="57"/>
      <c r="G13" s="115"/>
      <c r="H13" s="32" t="str">
        <f>IF(F13&gt;0,$G$8*F13,"$ ")</f>
        <v xml:space="preserve">$ </v>
      </c>
      <c r="I13" s="58"/>
      <c r="J13" s="36"/>
      <c r="K13" s="54">
        <v>31</v>
      </c>
      <c r="L13" s="55" t="s">
        <v>17</v>
      </c>
    </row>
    <row r="14" spans="1:12" ht="21.9" customHeight="1" thickBot="1" x14ac:dyDescent="0.5">
      <c r="A14" s="175"/>
      <c r="B14" s="152"/>
      <c r="C14" s="59"/>
      <c r="D14" s="59"/>
      <c r="E14" s="30" t="str">
        <f>IF(((D14-C14)*24)&gt;0,(D14-C14)*24," ")</f>
        <v xml:space="preserve"> </v>
      </c>
      <c r="F14" s="60"/>
      <c r="G14" s="117"/>
      <c r="H14" s="33" t="str">
        <f>IF(F14&gt;0,$G$8*F14,"$ ")</f>
        <v xml:space="preserve">$ </v>
      </c>
      <c r="I14" s="61"/>
      <c r="J14" s="36"/>
      <c r="K14" s="54">
        <v>31</v>
      </c>
      <c r="L14" s="55" t="s">
        <v>17</v>
      </c>
    </row>
    <row r="15" spans="1:12" ht="21.9" customHeight="1" thickBot="1" x14ac:dyDescent="0.35">
      <c r="A15" s="163"/>
      <c r="B15" s="36"/>
      <c r="C15" s="36"/>
      <c r="D15" s="36"/>
      <c r="E15" s="36"/>
      <c r="F15" s="36"/>
      <c r="G15" s="46" t="s">
        <v>20</v>
      </c>
      <c r="H15" s="118">
        <f>IF(SUM(H10:H14)&gt;0,SUM(H10:H14),"$ ")</f>
        <v>240</v>
      </c>
      <c r="I15" s="36"/>
      <c r="J15" s="36"/>
      <c r="K15" s="62" t="s">
        <v>30</v>
      </c>
      <c r="L15" s="63"/>
    </row>
    <row r="16" spans="1:12" ht="9" customHeight="1" thickBot="1" x14ac:dyDescent="0.35">
      <c r="A16" s="163"/>
      <c r="B16" s="36"/>
      <c r="C16" s="36"/>
      <c r="D16" s="36"/>
      <c r="E16" s="36"/>
      <c r="F16" s="69"/>
      <c r="G16" s="36"/>
      <c r="H16" s="36"/>
      <c r="I16" s="36"/>
      <c r="J16" s="36"/>
      <c r="K16" s="64"/>
      <c r="L16" s="63"/>
    </row>
    <row r="17" spans="1:12" ht="21.9" customHeight="1" thickBot="1" x14ac:dyDescent="0.35">
      <c r="A17" s="171" t="s">
        <v>22</v>
      </c>
      <c r="B17" s="45"/>
      <c r="C17" s="45"/>
      <c r="D17" s="45"/>
      <c r="E17" s="45"/>
      <c r="F17" s="46" t="s">
        <v>80</v>
      </c>
      <c r="G17" s="65">
        <v>0.56000000000000005</v>
      </c>
      <c r="H17" s="36"/>
      <c r="I17" s="36"/>
      <c r="J17" s="36"/>
      <c r="K17" s="66"/>
      <c r="L17" s="63"/>
    </row>
    <row r="18" spans="1:12" ht="25.5" customHeight="1" thickBot="1" x14ac:dyDescent="0.35">
      <c r="A18" s="67" t="s">
        <v>7</v>
      </c>
      <c r="B18" s="67" t="s">
        <v>8</v>
      </c>
      <c r="C18" s="208" t="s">
        <v>11</v>
      </c>
      <c r="D18" s="208"/>
      <c r="E18" s="208" t="s">
        <v>12</v>
      </c>
      <c r="F18" s="208"/>
      <c r="G18" s="151" t="s">
        <v>13</v>
      </c>
      <c r="H18" s="151" t="s">
        <v>34</v>
      </c>
      <c r="I18" s="68" t="s">
        <v>46</v>
      </c>
      <c r="J18" s="36"/>
      <c r="K18" s="50" t="s">
        <v>19</v>
      </c>
      <c r="L18" s="50" t="s">
        <v>18</v>
      </c>
    </row>
    <row r="19" spans="1:12" ht="21.9" customHeight="1" x14ac:dyDescent="0.45">
      <c r="A19" s="173">
        <v>41296</v>
      </c>
      <c r="B19" s="155" t="s">
        <v>55</v>
      </c>
      <c r="C19" s="209" t="s">
        <v>72</v>
      </c>
      <c r="D19" s="209"/>
      <c r="E19" s="209" t="s">
        <v>73</v>
      </c>
      <c r="F19" s="209"/>
      <c r="G19" s="155">
        <v>13</v>
      </c>
      <c r="H19" s="16">
        <f>IF(G19&gt;0,ROUND($G$17*G19,2),"$ ")</f>
        <v>7.28</v>
      </c>
      <c r="I19" s="53" t="s">
        <v>43</v>
      </c>
      <c r="J19" s="36"/>
      <c r="K19" s="54">
        <v>35</v>
      </c>
      <c r="L19" s="55" t="s">
        <v>17</v>
      </c>
    </row>
    <row r="20" spans="1:12" ht="21.9" customHeight="1" x14ac:dyDescent="0.45">
      <c r="A20" s="174">
        <v>41298</v>
      </c>
      <c r="B20" s="153" t="s">
        <v>55</v>
      </c>
      <c r="C20" s="214" t="s">
        <v>73</v>
      </c>
      <c r="D20" s="214"/>
      <c r="E20" s="214" t="s">
        <v>72</v>
      </c>
      <c r="F20" s="214"/>
      <c r="G20" s="153">
        <v>13</v>
      </c>
      <c r="H20" s="17">
        <f>IF(G20&gt;0,ROUND($G$17*G20,2),"$ ")</f>
        <v>7.28</v>
      </c>
      <c r="I20" s="58" t="s">
        <v>43</v>
      </c>
      <c r="J20" s="36"/>
      <c r="K20" s="54">
        <v>35</v>
      </c>
      <c r="L20" s="55" t="s">
        <v>17</v>
      </c>
    </row>
    <row r="21" spans="1:12" ht="21.9" customHeight="1" x14ac:dyDescent="0.45">
      <c r="A21" s="174"/>
      <c r="B21" s="153"/>
      <c r="C21" s="214"/>
      <c r="D21" s="214"/>
      <c r="E21" s="214"/>
      <c r="F21" s="214"/>
      <c r="G21" s="153"/>
      <c r="H21" s="17" t="str">
        <f>IF(G21&gt;0,ROUND($G$17*G21,2),"$ ")</f>
        <v xml:space="preserve">$ </v>
      </c>
      <c r="I21" s="58"/>
      <c r="J21" s="36"/>
      <c r="K21" s="54">
        <v>35</v>
      </c>
      <c r="L21" s="55" t="s">
        <v>17</v>
      </c>
    </row>
    <row r="22" spans="1:12" ht="21.9" customHeight="1" x14ac:dyDescent="0.45">
      <c r="A22" s="174"/>
      <c r="B22" s="153"/>
      <c r="C22" s="214"/>
      <c r="D22" s="214"/>
      <c r="E22" s="214"/>
      <c r="F22" s="214"/>
      <c r="G22" s="153"/>
      <c r="H22" s="17" t="str">
        <f>IF(G22&gt;0,ROUND($G$17*G22,2),"$ ")</f>
        <v xml:space="preserve">$ </v>
      </c>
      <c r="I22" s="58"/>
      <c r="J22" s="36"/>
      <c r="K22" s="54">
        <v>35</v>
      </c>
      <c r="L22" s="55" t="s">
        <v>17</v>
      </c>
    </row>
    <row r="23" spans="1:12" ht="21.9" customHeight="1" thickBot="1" x14ac:dyDescent="0.5">
      <c r="A23" s="175"/>
      <c r="B23" s="152"/>
      <c r="C23" s="215"/>
      <c r="D23" s="215"/>
      <c r="E23" s="215"/>
      <c r="F23" s="215"/>
      <c r="G23" s="152"/>
      <c r="H23" s="18" t="str">
        <f>IF(G23&gt;0,ROUND($G$17*G23,2),"$ ")</f>
        <v xml:space="preserve">$ </v>
      </c>
      <c r="I23" s="61"/>
      <c r="J23" s="36"/>
      <c r="K23" s="54">
        <v>35</v>
      </c>
      <c r="L23" s="55" t="s">
        <v>17</v>
      </c>
    </row>
    <row r="24" spans="1:12" ht="21.9" customHeight="1" thickBot="1" x14ac:dyDescent="0.35">
      <c r="A24" s="163"/>
      <c r="B24" s="36"/>
      <c r="C24" s="36"/>
      <c r="D24" s="36"/>
      <c r="E24" s="69"/>
      <c r="F24" s="36"/>
      <c r="G24" s="46" t="s">
        <v>24</v>
      </c>
      <c r="H24" s="12">
        <f>IF(SUM(H19:H23)&gt;0,SUM(H19:H23),"$ ")</f>
        <v>14.56</v>
      </c>
      <c r="I24" s="36"/>
      <c r="J24" s="36"/>
      <c r="K24" s="147" t="s">
        <v>97</v>
      </c>
      <c r="L24" s="132"/>
    </row>
    <row r="25" spans="1:12" ht="9" customHeight="1" thickBot="1" x14ac:dyDescent="0.35">
      <c r="A25" s="163"/>
      <c r="B25" s="36"/>
      <c r="C25" s="36"/>
      <c r="D25" s="36"/>
      <c r="E25" s="69"/>
      <c r="F25" s="36"/>
      <c r="G25" s="36"/>
      <c r="H25" s="36"/>
      <c r="I25" s="36"/>
      <c r="J25" s="36"/>
      <c r="K25" s="176"/>
      <c r="L25" s="177"/>
    </row>
    <row r="26" spans="1:12" ht="21.9" customHeight="1" thickBot="1" x14ac:dyDescent="0.35">
      <c r="A26" s="178" t="s">
        <v>66</v>
      </c>
      <c r="B26" s="73"/>
      <c r="C26" s="73"/>
      <c r="D26" s="46" t="s">
        <v>36</v>
      </c>
      <c r="E26" s="36"/>
      <c r="F26" s="46" t="s">
        <v>79</v>
      </c>
      <c r="G26" s="119"/>
      <c r="H26" s="45"/>
      <c r="I26" s="36"/>
      <c r="J26" s="36"/>
      <c r="K26" s="176"/>
      <c r="L26" s="177"/>
    </row>
    <row r="27" spans="1:12" ht="18" customHeight="1" x14ac:dyDescent="0.3">
      <c r="A27" s="216" t="s">
        <v>7</v>
      </c>
      <c r="B27" s="216" t="s">
        <v>8</v>
      </c>
      <c r="C27" s="218" t="s">
        <v>91</v>
      </c>
      <c r="D27" s="220" t="s">
        <v>89</v>
      </c>
      <c r="E27" s="236" t="s">
        <v>95</v>
      </c>
      <c r="F27" s="249" t="s">
        <v>96</v>
      </c>
      <c r="G27" s="238" t="s">
        <v>83</v>
      </c>
      <c r="H27" s="238" t="s">
        <v>21</v>
      </c>
      <c r="I27" s="224" t="s">
        <v>46</v>
      </c>
      <c r="J27" s="36"/>
      <c r="K27" s="176"/>
      <c r="L27" s="177"/>
    </row>
    <row r="28" spans="1:12" ht="12.75" customHeight="1" thickBot="1" x14ac:dyDescent="0.35">
      <c r="A28" s="217"/>
      <c r="B28" s="217"/>
      <c r="C28" s="219"/>
      <c r="D28" s="221"/>
      <c r="E28" s="237"/>
      <c r="F28" s="250"/>
      <c r="G28" s="239"/>
      <c r="H28" s="239"/>
      <c r="I28" s="225"/>
      <c r="J28" s="36"/>
      <c r="K28" s="176"/>
      <c r="L28" s="177"/>
    </row>
    <row r="29" spans="1:12" ht="21.9" customHeight="1" x14ac:dyDescent="0.3">
      <c r="A29" s="173"/>
      <c r="B29" s="112"/>
      <c r="C29" s="126"/>
      <c r="D29" s="127" t="s">
        <v>16</v>
      </c>
      <c r="E29" s="25" t="str">
        <f>IF(C29&gt;0,(C29*1.2/60)," ")</f>
        <v xml:space="preserve"> </v>
      </c>
      <c r="F29" s="25"/>
      <c r="G29" s="22" t="str">
        <f>IF(C29&gt;0,(E29-F29)," ")</f>
        <v xml:space="preserve"> </v>
      </c>
      <c r="H29" s="19" t="str">
        <f>IF(C29&gt;0,(G$26*G29),"$ ")</f>
        <v xml:space="preserve">$ </v>
      </c>
      <c r="I29" s="53"/>
      <c r="J29" s="36"/>
      <c r="K29" s="176"/>
      <c r="L29" s="177"/>
    </row>
    <row r="30" spans="1:12" ht="21.9" customHeight="1" x14ac:dyDescent="0.3">
      <c r="A30" s="174"/>
      <c r="B30" s="113"/>
      <c r="C30" s="128"/>
      <c r="D30" s="129" t="s">
        <v>16</v>
      </c>
      <c r="E30" s="26" t="str">
        <f>IF(C30&gt;0,(C30*1.2/60)," ")</f>
        <v xml:space="preserve"> </v>
      </c>
      <c r="F30" s="26"/>
      <c r="G30" s="23" t="str">
        <f>IF(C30&gt;0,(E30-F30)," ")</f>
        <v xml:space="preserve"> </v>
      </c>
      <c r="H30" s="20" t="str">
        <f>IF(C30&gt;0,(G$26*G30),"$ ")</f>
        <v xml:space="preserve">$ </v>
      </c>
      <c r="I30" s="58"/>
      <c r="J30" s="36"/>
      <c r="K30" s="176"/>
      <c r="L30" s="177"/>
    </row>
    <row r="31" spans="1:12" ht="21.9" customHeight="1" x14ac:dyDescent="0.3">
      <c r="A31" s="174"/>
      <c r="B31" s="113"/>
      <c r="C31" s="128"/>
      <c r="D31" s="129" t="s">
        <v>16</v>
      </c>
      <c r="E31" s="26" t="str">
        <f>IF(C31&gt;0,(C31*1.2/60)," ")</f>
        <v xml:space="preserve"> </v>
      </c>
      <c r="F31" s="26"/>
      <c r="G31" s="23" t="str">
        <f>IF(C31&gt;0,(E31-F31)," ")</f>
        <v xml:space="preserve"> </v>
      </c>
      <c r="H31" s="20" t="str">
        <f>IF(C31&gt;0,(G$26*G31),"$ ")</f>
        <v xml:space="preserve">$ </v>
      </c>
      <c r="I31" s="58"/>
      <c r="J31" s="36"/>
      <c r="K31" s="176"/>
      <c r="L31" s="177"/>
    </row>
    <row r="32" spans="1:12" ht="21.9" customHeight="1" x14ac:dyDescent="0.3">
      <c r="A32" s="174"/>
      <c r="B32" s="153"/>
      <c r="C32" s="153"/>
      <c r="D32" s="130" t="s">
        <v>16</v>
      </c>
      <c r="E32" s="26" t="str">
        <f>IF(C32&gt;0,(C32*1.2/60)," ")</f>
        <v xml:space="preserve"> </v>
      </c>
      <c r="F32" s="26"/>
      <c r="G32" s="23" t="str">
        <f>IF(C32&gt;0,(E32-F32)," ")</f>
        <v xml:space="preserve"> </v>
      </c>
      <c r="H32" s="20" t="str">
        <f>IF(C32&gt;0,(G$26*G32),"$ ")</f>
        <v xml:space="preserve">$ </v>
      </c>
      <c r="I32" s="58"/>
      <c r="J32" s="36"/>
      <c r="K32" s="176"/>
      <c r="L32" s="177"/>
    </row>
    <row r="33" spans="1:12" ht="21.9" customHeight="1" thickBot="1" x14ac:dyDescent="0.35">
      <c r="A33" s="175"/>
      <c r="B33" s="152"/>
      <c r="C33" s="152"/>
      <c r="D33" s="121" t="s">
        <v>16</v>
      </c>
      <c r="E33" s="27" t="str">
        <f>IF(C33&gt;0,(C33*1.2/60)," ")</f>
        <v xml:space="preserve"> </v>
      </c>
      <c r="F33" s="27"/>
      <c r="G33" s="24" t="str">
        <f>IF(C33&gt;0,(E33-F33)," ")</f>
        <v xml:space="preserve"> </v>
      </c>
      <c r="H33" s="21" t="str">
        <f>IF(C33&gt;0,(G$26*G33),"$ ")</f>
        <v xml:space="preserve">$ </v>
      </c>
      <c r="I33" s="61"/>
      <c r="J33" s="36"/>
      <c r="K33" s="176"/>
      <c r="L33" s="177"/>
    </row>
    <row r="34" spans="1:12" ht="21.9" customHeight="1" thickBot="1" x14ac:dyDescent="0.35">
      <c r="A34" s="163"/>
      <c r="B34" s="36"/>
      <c r="C34" s="36"/>
      <c r="D34" s="71"/>
      <c r="E34" s="36"/>
      <c r="F34" s="36"/>
      <c r="G34" s="46" t="s">
        <v>25</v>
      </c>
      <c r="H34" s="131" t="str">
        <f>IF(SUM(H29:H33)&gt;0,SUM(H29:H33),"$ ")</f>
        <v xml:space="preserve">$ </v>
      </c>
      <c r="I34" s="69"/>
      <c r="J34" s="36"/>
      <c r="K34" s="176"/>
      <c r="L34" s="177"/>
    </row>
    <row r="35" spans="1:12" ht="9" customHeight="1" x14ac:dyDescent="0.3">
      <c r="A35" s="163"/>
      <c r="B35" s="36"/>
      <c r="C35" s="36"/>
      <c r="D35" s="36"/>
      <c r="E35" s="36"/>
      <c r="F35" s="69"/>
      <c r="G35" s="36"/>
      <c r="H35" s="36"/>
      <c r="I35" s="36"/>
      <c r="J35" s="36"/>
      <c r="K35" s="179"/>
      <c r="L35" s="180"/>
    </row>
    <row r="36" spans="1:12" ht="15" customHeight="1" thickBot="1" x14ac:dyDescent="0.35">
      <c r="A36" s="178" t="s">
        <v>63</v>
      </c>
      <c r="B36" s="73"/>
      <c r="C36" s="73"/>
      <c r="D36" s="74" t="s">
        <v>37</v>
      </c>
      <c r="E36" s="75"/>
      <c r="F36" s="75"/>
      <c r="G36" s="75"/>
      <c r="H36" s="75"/>
      <c r="I36" s="36"/>
      <c r="J36" s="36"/>
      <c r="K36" s="179"/>
      <c r="L36" s="180"/>
    </row>
    <row r="37" spans="1:12" ht="12.75" customHeight="1" thickBot="1" x14ac:dyDescent="0.35">
      <c r="A37" s="76" t="s">
        <v>7</v>
      </c>
      <c r="B37" s="76" t="s">
        <v>8</v>
      </c>
      <c r="C37" s="77" t="s">
        <v>65</v>
      </c>
      <c r="D37" s="78"/>
      <c r="E37" s="78"/>
      <c r="F37" s="78"/>
      <c r="G37" s="79"/>
      <c r="H37" s="80" t="s">
        <v>18</v>
      </c>
      <c r="I37" s="36"/>
      <c r="J37" s="36"/>
      <c r="K37" s="179"/>
      <c r="L37" s="180"/>
    </row>
    <row r="38" spans="1:12" ht="21.9" customHeight="1" x14ac:dyDescent="0.3">
      <c r="A38" s="173">
        <v>41296</v>
      </c>
      <c r="B38" s="81" t="s">
        <v>55</v>
      </c>
      <c r="C38" s="82" t="s">
        <v>56</v>
      </c>
      <c r="D38" s="83"/>
      <c r="E38" s="83"/>
      <c r="F38" s="83"/>
      <c r="G38" s="84"/>
      <c r="H38" s="133">
        <v>30</v>
      </c>
      <c r="I38" s="36"/>
      <c r="J38" s="36"/>
      <c r="K38" s="179"/>
      <c r="L38" s="180"/>
    </row>
    <row r="39" spans="1:12" ht="21.9" customHeight="1" x14ac:dyDescent="0.3">
      <c r="A39" s="174">
        <v>41297</v>
      </c>
      <c r="B39" s="86" t="s">
        <v>55</v>
      </c>
      <c r="C39" s="87" t="s">
        <v>57</v>
      </c>
      <c r="D39" s="134"/>
      <c r="E39" s="134"/>
      <c r="F39" s="134"/>
      <c r="G39" s="135"/>
      <c r="H39" s="136">
        <v>5</v>
      </c>
      <c r="I39" s="36"/>
      <c r="J39" s="36"/>
      <c r="K39" s="179"/>
      <c r="L39" s="180"/>
    </row>
    <row r="40" spans="1:12" ht="21.9" customHeight="1" x14ac:dyDescent="0.3">
      <c r="A40" s="181">
        <v>41296</v>
      </c>
      <c r="B40" s="86" t="s">
        <v>55</v>
      </c>
      <c r="C40" s="87" t="s">
        <v>78</v>
      </c>
      <c r="D40" s="88"/>
      <c r="E40" s="88"/>
      <c r="F40" s="88"/>
      <c r="G40" s="89"/>
      <c r="H40" s="136">
        <v>60</v>
      </c>
      <c r="I40" s="36"/>
      <c r="J40" s="36"/>
      <c r="K40" s="179"/>
      <c r="L40" s="180"/>
    </row>
    <row r="41" spans="1:12" ht="21.9" customHeight="1" x14ac:dyDescent="0.3">
      <c r="A41" s="181">
        <v>41298</v>
      </c>
      <c r="B41" s="86" t="s">
        <v>55</v>
      </c>
      <c r="C41" s="87" t="s">
        <v>78</v>
      </c>
      <c r="D41" s="88"/>
      <c r="E41" s="88"/>
      <c r="F41" s="88"/>
      <c r="G41" s="89"/>
      <c r="H41" s="136">
        <v>60</v>
      </c>
      <c r="I41" s="36"/>
      <c r="J41" s="36"/>
      <c r="K41" s="179"/>
      <c r="L41" s="180"/>
    </row>
    <row r="42" spans="1:12" ht="21.9" customHeight="1" thickBot="1" x14ac:dyDescent="0.35">
      <c r="A42" s="175" t="s">
        <v>74</v>
      </c>
      <c r="B42" s="152" t="s">
        <v>55</v>
      </c>
      <c r="C42" s="91" t="s">
        <v>77</v>
      </c>
      <c r="D42" s="92"/>
      <c r="E42" s="92"/>
      <c r="F42" s="92"/>
      <c r="G42" s="93"/>
      <c r="H42" s="137">
        <v>75</v>
      </c>
      <c r="I42" s="36"/>
      <c r="J42" s="36"/>
      <c r="K42" s="179"/>
      <c r="L42" s="180"/>
    </row>
    <row r="43" spans="1:12" ht="21.9" customHeight="1" thickBot="1" x14ac:dyDescent="0.35">
      <c r="A43" s="163"/>
      <c r="B43" s="36"/>
      <c r="C43" s="36"/>
      <c r="D43" s="36"/>
      <c r="E43" s="36"/>
      <c r="F43" s="36"/>
      <c r="G43" s="46" t="s">
        <v>64</v>
      </c>
      <c r="H43" s="122">
        <f>IF(SUM(H38:H42)&gt;0,SUM(H38:H42),"$ ")</f>
        <v>230</v>
      </c>
      <c r="I43" s="36"/>
      <c r="J43" s="36"/>
      <c r="K43" s="179"/>
      <c r="L43" s="180"/>
    </row>
    <row r="44" spans="1:12" ht="20.100000000000001" customHeight="1" thickBot="1" x14ac:dyDescent="0.35">
      <c r="A44" s="66"/>
      <c r="B44" s="95"/>
      <c r="C44" s="95"/>
      <c r="D44" s="95"/>
      <c r="E44" s="95"/>
      <c r="F44" s="95"/>
      <c r="G44" s="96"/>
      <c r="H44" s="97"/>
      <c r="I44" s="247" t="s">
        <v>28</v>
      </c>
      <c r="J44" s="247"/>
      <c r="K44" s="247"/>
      <c r="L44" s="248"/>
    </row>
    <row r="45" spans="1:12" ht="21.9" customHeight="1" x14ac:dyDescent="0.3">
      <c r="A45" s="206" t="s">
        <v>33</v>
      </c>
      <c r="B45" s="228"/>
      <c r="C45" s="228"/>
      <c r="D45" s="228"/>
      <c r="E45" s="228"/>
      <c r="F45" s="228"/>
      <c r="G45" s="207"/>
      <c r="H45" s="97"/>
      <c r="I45" s="98"/>
      <c r="J45" s="99"/>
      <c r="K45" s="100" t="str">
        <f>G15</f>
        <v xml:space="preserve">Total Billable Interpreting Fee: </v>
      </c>
      <c r="L45" s="182">
        <f>H15</f>
        <v>240</v>
      </c>
    </row>
    <row r="46" spans="1:12" ht="21.9" customHeight="1" x14ac:dyDescent="0.3">
      <c r="A46" s="229" t="s">
        <v>129</v>
      </c>
      <c r="B46" s="230"/>
      <c r="C46" s="230"/>
      <c r="D46" s="230"/>
      <c r="E46" s="230"/>
      <c r="F46" s="230"/>
      <c r="G46" s="231"/>
      <c r="H46" s="97"/>
      <c r="I46" s="101"/>
      <c r="J46" s="102"/>
      <c r="K46" s="103" t="str">
        <f>G24</f>
        <v xml:space="preserve">Total Preauthorized Mileage: </v>
      </c>
      <c r="L46" s="183">
        <f>H24</f>
        <v>14.56</v>
      </c>
    </row>
    <row r="47" spans="1:12" ht="21.9" customHeight="1" x14ac:dyDescent="0.3">
      <c r="A47" s="232"/>
      <c r="B47" s="230"/>
      <c r="C47" s="230"/>
      <c r="D47" s="230"/>
      <c r="E47" s="230"/>
      <c r="F47" s="230"/>
      <c r="G47" s="231"/>
      <c r="H47" s="97"/>
      <c r="I47" s="101"/>
      <c r="J47" s="102"/>
      <c r="K47" s="103" t="str">
        <f>G34</f>
        <v xml:space="preserve">Total Preauthorized Travel Fee: </v>
      </c>
      <c r="L47" s="183" t="str">
        <f>H34</f>
        <v xml:space="preserve">$ </v>
      </c>
    </row>
    <row r="48" spans="1:12" ht="21.9" customHeight="1" x14ac:dyDescent="0.3">
      <c r="A48" s="66" t="s">
        <v>58</v>
      </c>
      <c r="B48" s="95"/>
      <c r="C48" s="104"/>
      <c r="D48" s="104"/>
      <c r="E48" s="104"/>
      <c r="F48" s="104"/>
      <c r="G48" s="105"/>
      <c r="H48" s="97"/>
      <c r="I48" s="101"/>
      <c r="J48" s="102"/>
      <c r="K48" s="103" t="str">
        <f>G43</f>
        <v xml:space="preserve">Total Other Preauthorized Items: </v>
      </c>
      <c r="L48" s="183">
        <f>H43</f>
        <v>230</v>
      </c>
    </row>
    <row r="49" spans="1:12" ht="21.9" customHeight="1" thickBot="1" x14ac:dyDescent="0.35">
      <c r="A49" s="106" t="s">
        <v>59</v>
      </c>
      <c r="B49" s="104"/>
      <c r="C49" s="104"/>
      <c r="D49" s="104"/>
      <c r="E49" s="104"/>
      <c r="F49" s="104"/>
      <c r="G49" s="105"/>
      <c r="H49" s="97"/>
      <c r="I49" s="107"/>
      <c r="J49" s="108"/>
      <c r="K49" s="109" t="s">
        <v>27</v>
      </c>
      <c r="L49" s="184">
        <f>IF(SUM(L45:L48)&gt;0,SUM(L45:L48),"$ ")</f>
        <v>484.56</v>
      </c>
    </row>
    <row r="50" spans="1:12" ht="20.100000000000001" customHeight="1" x14ac:dyDescent="0.3">
      <c r="A50" s="163"/>
      <c r="B50" s="36"/>
      <c r="C50" s="36"/>
      <c r="D50" s="36"/>
      <c r="E50" s="36"/>
      <c r="F50" s="36"/>
      <c r="G50" s="36"/>
      <c r="H50" s="36"/>
      <c r="I50" s="36"/>
      <c r="J50" s="36"/>
      <c r="K50" s="36"/>
      <c r="L50" s="164"/>
    </row>
    <row r="51" spans="1:12" ht="53.4" customHeight="1" x14ac:dyDescent="0.3">
      <c r="A51" s="233" t="s">
        <v>84</v>
      </c>
      <c r="B51" s="234"/>
      <c r="C51" s="234"/>
      <c r="D51" s="234"/>
      <c r="E51" s="234"/>
      <c r="F51" s="234"/>
      <c r="G51" s="234"/>
      <c r="H51" s="234"/>
      <c r="I51" s="234"/>
      <c r="J51" s="234"/>
      <c r="K51" s="234"/>
      <c r="L51" s="235"/>
    </row>
    <row r="52" spans="1:12" ht="18" x14ac:dyDescent="0.35">
      <c r="A52" s="185" t="s">
        <v>62</v>
      </c>
      <c r="B52" s="40"/>
      <c r="C52" s="110"/>
      <c r="D52" s="110" t="s">
        <v>82</v>
      </c>
      <c r="E52" s="111"/>
      <c r="F52" s="111"/>
      <c r="G52" s="111"/>
      <c r="H52" s="111"/>
      <c r="I52" s="111"/>
      <c r="J52" s="41" t="s">
        <v>6</v>
      </c>
      <c r="K52" s="222">
        <v>41655</v>
      </c>
      <c r="L52" s="223"/>
    </row>
    <row r="53" spans="1:12" x14ac:dyDescent="0.3">
      <c r="A53" s="186"/>
      <c r="B53" s="40"/>
      <c r="C53" s="40"/>
      <c r="D53" s="40"/>
      <c r="E53" s="40"/>
      <c r="F53" s="40"/>
      <c r="G53" s="40"/>
      <c r="H53" s="40"/>
      <c r="I53" s="40"/>
      <c r="J53" s="40"/>
      <c r="K53" s="40"/>
      <c r="L53" s="187"/>
    </row>
  </sheetData>
  <sheetProtection algorithmName="SHA-512" hashValue="xDW1DeUZRVggRiGgW6hZ1Xi+X/EODOUWPixp93urTN5vV6SuAddzvmt/hA41T0bgJuV0N3GMB0hy39aGVdvRYg==" saltValue="lmaD9xu/GICHfqDN3t7QZg==" spinCount="100000" sheet="1" insertRows="0" selectLockedCells="1"/>
  <mergeCells count="31">
    <mergeCell ref="K52:L52"/>
    <mergeCell ref="I27:I28"/>
    <mergeCell ref="I44:L44"/>
    <mergeCell ref="A45:G45"/>
    <mergeCell ref="A46:G46"/>
    <mergeCell ref="A47:G47"/>
    <mergeCell ref="A51:L51"/>
    <mergeCell ref="E27:E28"/>
    <mergeCell ref="F27:F28"/>
    <mergeCell ref="G27:G28"/>
    <mergeCell ref="H27:H28"/>
    <mergeCell ref="C23:D23"/>
    <mergeCell ref="E23:F23"/>
    <mergeCell ref="A27:A28"/>
    <mergeCell ref="B27:B28"/>
    <mergeCell ref="C27:C28"/>
    <mergeCell ref="D27:D28"/>
    <mergeCell ref="C20:D20"/>
    <mergeCell ref="E20:F20"/>
    <mergeCell ref="C21:D21"/>
    <mergeCell ref="E21:F21"/>
    <mergeCell ref="C22:D22"/>
    <mergeCell ref="E22:F22"/>
    <mergeCell ref="K3:L3"/>
    <mergeCell ref="K8:L8"/>
    <mergeCell ref="C18:D18"/>
    <mergeCell ref="E18:F18"/>
    <mergeCell ref="C19:D19"/>
    <mergeCell ref="E19:F19"/>
    <mergeCell ref="H4:J4"/>
    <mergeCell ref="K4:L4"/>
  </mergeCells>
  <dataValidations count="8">
    <dataValidation type="decimal" operator="greaterThanOrEqual" allowBlank="1" showErrorMessage="1" errorTitle="Please enter a positive number" error="Please enter a positive number" promptTitle="Travel During Block" prompt="Enter the time traveled during an assigned block.  Please enter a positive number.  Round down to the nearest 15 minutes or 0.25 hours.  (28 mintues should be entered as 0.25, or 30 minutes should be entered as 0.50.)" sqref="F29:F33" xr:uid="{00000000-0002-0000-0400-000000000000}">
      <formula1>0</formula1>
    </dataValidation>
    <dataValidation errorStyle="information" allowBlank="1" showInputMessage="1" showErrorMessage="1" errorTitle="#VALUE!" error="Enter an amount in the Rate box." prompt="This cell calculates the Mileage Rate x Miles. This cell has been locked against editing._x000a__x000a_Error Message:  #VALUE!_x000a_If you receive this message, you need to enter an amount in the Mileage Rate box." sqref="H19:H23" xr:uid="{00000000-0002-0000-0400-000001000000}"/>
    <dataValidation allowBlank="1" showInputMessage="1" showErrorMessage="1" promptTitle="Warning!" prompt="This cell calculates based on the START Time and END Time.  Typing in this cell will erase the formula." sqref="E10:E14" xr:uid="{00000000-0002-0000-0400-000002000000}"/>
    <dataValidation allowBlank="1" showInputMessage="1" showErrorMessage="1" prompt="This cell calculates the Travel Rate x Billable Travel Time.  This cell has been locked against editing._x000a__x000a_Error Message:  #VALUE!_x000a_If you receive this message, you need to enter an amount in the Travel Rate box." sqref="H29:H33" xr:uid="{00000000-0002-0000-0400-000003000000}"/>
    <dataValidation allowBlank="1" showInputMessage="1" showErrorMessage="1" promptTitle="Warning!" prompt="This cell calculates the Interpreting Rate x Billable Hours.  Typing in the cell will erase the formula. _x000a_Enter a FLAT RATE here._x000a__x000a_Error Message:  #VALUE!_x000a_If you receive this message, you need to enter an amount in the Interpreting Rate box." sqref="H10:H14" xr:uid="{00000000-0002-0000-0400-000004000000}"/>
    <dataValidation allowBlank="1" showInputMessage="1" showErrorMessage="1" prompt="This cell calculates based on Miles x Formula.  This cell has been locked against editing." sqref="E29:E33" xr:uid="{00000000-0002-0000-0400-000005000000}"/>
    <dataValidation allowBlank="1" showInputMessage="1" showErrorMessage="1" prompt="This cell calculates the Travel Time minus Travel During Block.  This cell has been locked against editing." sqref="G29:G33" xr:uid="{00000000-0002-0000-0400-000006000000}"/>
    <dataValidation allowBlank="1" showInputMessage="1" showErrorMessage="1" prompt="This cell has been locked against editing." sqref="D29:D33" xr:uid="{00000000-0002-0000-0400-000007000000}"/>
  </dataValidations>
  <printOptions horizontalCentered="1"/>
  <pageMargins left="0.25" right="0.25" top="0.25" bottom="0.25" header="0.3" footer="0.3"/>
  <pageSetup scale="70" orientation="portrait" verticalDpi="2" r:id="rId1"/>
  <ignoredErrors>
    <ignoredError sqref="E29:E33 H10:H14"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2531" r:id="rId4" name="Check Box 3">
              <controlPr defaultSize="0" autoFill="0" autoLine="0" autoPict="0">
                <anchor moveWithCells="1">
                  <from>
                    <xdr:col>1</xdr:col>
                    <xdr:colOff>830580</xdr:colOff>
                    <xdr:row>5</xdr:row>
                    <xdr:rowOff>106680</xdr:rowOff>
                  </from>
                  <to>
                    <xdr:col>2</xdr:col>
                    <xdr:colOff>213360</xdr:colOff>
                    <xdr:row>6</xdr:row>
                    <xdr:rowOff>7620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A832CE8104EA409E7BD25C1DB94CE6" ma:contentTypeVersion="7" ma:contentTypeDescription="Create a new document." ma:contentTypeScope="" ma:versionID="76abf5a8d0e53f9ec94f811de23109e8">
  <xsd:schema xmlns:xsd="http://www.w3.org/2001/XMLSchema" xmlns:xs="http://www.w3.org/2001/XMLSchema" xmlns:p="http://schemas.microsoft.com/office/2006/metadata/properties" xmlns:ns1="http://schemas.microsoft.com/sharepoint/v3" xmlns:ns2="0e644e52-c972-4ddd-8718-9e972fec7519" targetNamespace="http://schemas.microsoft.com/office/2006/metadata/properties" ma:root="true" ma:fieldsID="fc2358978bd2256bc0986bfd790b272f" ns1:_="" ns2:_="">
    <xsd:import namespace="http://schemas.microsoft.com/sharepoint/v3"/>
    <xsd:import namespace="0e644e52-c972-4ddd-8718-9e972fec7519"/>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e644e52-c972-4ddd-8718-9e972fec751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2FFFE8E6-4B92-48A6-94DE-61ECF335D57E}"/>
</file>

<file path=customXml/itemProps2.xml><?xml version="1.0" encoding="utf-8"?>
<ds:datastoreItem xmlns:ds="http://schemas.openxmlformats.org/officeDocument/2006/customXml" ds:itemID="{738B2518-4250-48CC-B2B2-E3A6AB81AD61}"/>
</file>

<file path=customXml/itemProps3.xml><?xml version="1.0" encoding="utf-8"?>
<ds:datastoreItem xmlns:ds="http://schemas.openxmlformats.org/officeDocument/2006/customXml" ds:itemID="{B6AC637D-25A8-40A6-8EA0-2477D5B3799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Form Instructions</vt:lpstr>
      <vt:lpstr>Ex A - 1 County</vt:lpstr>
      <vt:lpstr>Ex B - Multiple Counties</vt:lpstr>
      <vt:lpstr>Ex C - Air Travel</vt:lpstr>
      <vt:lpstr>'Ex A - 1 County'!Print_Area</vt:lpstr>
      <vt:lpstr>'Ex B - Multiple Counties'!Print_Area</vt:lpstr>
      <vt:lpstr>'Ex C - Air Travel'!Print_Area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2017-08-04T18:46:12Z</dcterms:created>
  <dcterms:modified xsi:type="dcterms:W3CDTF">2023-09-05T21:51:25Z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0x01010014A832CE8104EA409E7BD25C1DB94CE6</vt:lpwstr>
  </property>
</Properties>
</file>